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1"/>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C10" i="15" l="1"/>
  <c r="F10" i="15"/>
  <c r="I10" i="15"/>
  <c r="L10" i="15"/>
  <c r="O10" i="15"/>
  <c r="R10" i="15"/>
  <c r="U10" i="15"/>
  <c r="X10" i="15"/>
  <c r="AA10" i="15"/>
  <c r="C12" i="15"/>
  <c r="F12" i="15"/>
  <c r="I12" i="15"/>
  <c r="L12" i="15"/>
  <c r="O12" i="15"/>
  <c r="R12" i="15"/>
  <c r="U12" i="15"/>
  <c r="X12" i="15"/>
  <c r="AA12" i="15"/>
  <c r="C14" i="15"/>
  <c r="F14" i="15"/>
  <c r="I14" i="15"/>
  <c r="L14" i="15"/>
  <c r="C15" i="15"/>
  <c r="F15" i="15"/>
  <c r="I15" i="15"/>
  <c r="L15" i="15"/>
  <c r="C17" i="15"/>
  <c r="F17" i="15"/>
  <c r="I17" i="15"/>
  <c r="L17" i="15"/>
  <c r="O17" i="15"/>
  <c r="R17" i="15"/>
  <c r="U17" i="15"/>
  <c r="X17" i="15"/>
  <c r="AA17" i="15"/>
  <c r="AA18" i="4" l="1"/>
  <c r="Y18" i="4"/>
  <c r="Z18" i="4"/>
  <c r="X18" i="4"/>
  <c r="W18" i="4"/>
  <c r="R21" i="4" s="1"/>
  <c r="P10" i="15" l="1"/>
  <c r="P17" i="15"/>
  <c r="P12" i="15"/>
  <c r="Q12" i="15"/>
  <c r="Q10" i="15"/>
  <c r="Q17" i="15"/>
  <c r="E20" i="15" l="1"/>
  <c r="D20" i="15"/>
  <c r="C17" i="16"/>
  <c r="C15" i="16"/>
  <c r="C14" i="16"/>
  <c r="C12" i="16"/>
  <c r="C10" i="16"/>
  <c r="G18" i="4"/>
  <c r="F18" i="4"/>
  <c r="F20" i="4" s="1"/>
  <c r="E18" i="4"/>
  <c r="D18" i="4"/>
  <c r="D20" i="4" s="1"/>
  <c r="C18" i="4"/>
  <c r="C20" i="4" s="1"/>
  <c r="D10" i="15" l="1"/>
  <c r="D14" i="15"/>
  <c r="D15" i="15"/>
  <c r="D17" i="15"/>
  <c r="D12" i="15"/>
  <c r="E12" i="15"/>
  <c r="E10" i="15"/>
  <c r="E14" i="15"/>
  <c r="E15" i="15"/>
  <c r="E17" i="15"/>
  <c r="E14" i="16"/>
  <c r="E15" i="16"/>
  <c r="E10" i="16"/>
  <c r="E17" i="16"/>
  <c r="E18" i="15"/>
  <c r="E12" i="16"/>
  <c r="E18" i="16"/>
  <c r="D12" i="16"/>
  <c r="D18" i="16"/>
  <c r="D15" i="16"/>
  <c r="D18" i="15"/>
  <c r="D10" i="16"/>
  <c r="D17" i="16"/>
  <c r="D14" i="16"/>
  <c r="C18" i="16"/>
  <c r="C18" i="15"/>
  <c r="L18" i="4"/>
  <c r="K18" i="4"/>
  <c r="J18" i="4"/>
  <c r="I18" i="4"/>
  <c r="H18" i="4"/>
  <c r="G14" i="15" l="1"/>
  <c r="G15" i="15"/>
  <c r="G17" i="15"/>
  <c r="G12" i="15"/>
  <c r="G10" i="15"/>
  <c r="H10" i="15"/>
  <c r="H14" i="15"/>
  <c r="H15" i="15"/>
  <c r="H17" i="15"/>
  <c r="H12" i="15"/>
  <c r="C21" i="4"/>
  <c r="H20" i="4"/>
  <c r="G20" i="4"/>
  <c r="K20" i="4"/>
  <c r="G21" i="4"/>
  <c r="I20" i="4"/>
  <c r="E21" i="4"/>
  <c r="E20" i="4"/>
  <c r="H20" i="15" l="1"/>
  <c r="G20" i="15"/>
  <c r="K20" i="15"/>
  <c r="J20" i="15"/>
  <c r="F15" i="16"/>
  <c r="F14" i="16"/>
  <c r="I15" i="16"/>
  <c r="I14" i="16"/>
  <c r="Q18" i="4" l="1"/>
  <c r="P18" i="4"/>
  <c r="O18" i="4"/>
  <c r="N18" i="4"/>
  <c r="M18" i="4"/>
  <c r="K14" i="15" l="1"/>
  <c r="K15" i="15"/>
  <c r="K17" i="15"/>
  <c r="K12" i="15"/>
  <c r="K10" i="15"/>
  <c r="J14" i="15"/>
  <c r="J15" i="15"/>
  <c r="J17" i="15"/>
  <c r="J12" i="15"/>
  <c r="J10" i="15"/>
  <c r="D23" i="15"/>
  <c r="I18" i="15"/>
  <c r="H21" i="4"/>
  <c r="J20" i="4"/>
  <c r="J21" i="4"/>
  <c r="L20" i="4"/>
  <c r="L21" i="4"/>
  <c r="D27" i="15"/>
  <c r="D26" i="15"/>
  <c r="D25" i="15"/>
  <c r="D24" i="15"/>
  <c r="D28" i="15"/>
  <c r="N20" i="4"/>
  <c r="J18" i="15"/>
  <c r="J14" i="16"/>
  <c r="J15" i="16"/>
  <c r="M20" i="4"/>
  <c r="H14" i="16"/>
  <c r="H18" i="15"/>
  <c r="H15" i="16"/>
  <c r="F18" i="15"/>
  <c r="P20" i="4"/>
  <c r="K15" i="16"/>
  <c r="K14" i="16"/>
  <c r="K18" i="15"/>
  <c r="G14" i="16"/>
  <c r="G15" i="16"/>
  <c r="G18" i="15"/>
  <c r="V18" i="4"/>
  <c r="T18" i="4"/>
  <c r="U18" i="4"/>
  <c r="Q21" i="4" s="1"/>
  <c r="S18" i="4"/>
  <c r="O21" i="4" s="1"/>
  <c r="R18" i="4"/>
  <c r="T21" i="4" l="1"/>
  <c r="M12" i="15"/>
  <c r="M10" i="15"/>
  <c r="M14" i="15"/>
  <c r="M15" i="15"/>
  <c r="M17" i="15"/>
  <c r="N14" i="15"/>
  <c r="N15" i="15"/>
  <c r="N17" i="15"/>
  <c r="N12" i="15"/>
  <c r="N10" i="15"/>
  <c r="R20" i="4"/>
  <c r="M21" i="4"/>
  <c r="V21" i="4"/>
  <c r="S20" i="4"/>
  <c r="O20" i="4"/>
  <c r="U20" i="4"/>
  <c r="Q20" i="4"/>
  <c r="V20" i="4"/>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S18" i="4"/>
  <c r="V17" i="15" l="1"/>
  <c r="V12" i="15"/>
  <c r="V10" i="15"/>
  <c r="AB10" i="15"/>
  <c r="AB17" i="15"/>
  <c r="AB12" i="15"/>
  <c r="AC12" i="15"/>
  <c r="AC10" i="15"/>
  <c r="AC17" i="15"/>
  <c r="Z17" i="15"/>
  <c r="Z12" i="15"/>
  <c r="Z10" i="15"/>
  <c r="AD21" i="4"/>
  <c r="S17" i="15"/>
  <c r="S12" i="15"/>
  <c r="S10" i="15"/>
  <c r="W17" i="15"/>
  <c r="W12" i="15"/>
  <c r="W10" i="15"/>
  <c r="Y12" i="15"/>
  <c r="Y10" i="15"/>
  <c r="Y17" i="15"/>
  <c r="T10" i="15"/>
  <c r="T17" i="15"/>
  <c r="T12" i="15"/>
  <c r="AN21" i="4"/>
  <c r="AF21" i="4"/>
  <c r="AP21" i="4"/>
  <c r="AK21" i="4"/>
  <c r="AI21" i="4"/>
  <c r="E28" i="15"/>
  <c r="Y21" i="4"/>
  <c r="E24" i="15"/>
  <c r="E23" i="15"/>
  <c r="E25"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X18" i="15"/>
  <c r="U18" i="15"/>
  <c r="R18" i="15"/>
  <c r="O18" i="15"/>
  <c r="L18" i="15"/>
  <c r="AC20" i="15"/>
  <c r="AB20" i="15"/>
  <c r="AC18" i="15"/>
  <c r="AB18" i="15"/>
  <c r="Z20" i="15"/>
  <c r="Y20" i="15"/>
  <c r="Z18" i="15"/>
  <c r="Y18" i="15"/>
  <c r="W20" i="15"/>
  <c r="V20" i="15"/>
  <c r="W18" i="15"/>
  <c r="V18" i="15"/>
  <c r="T20" i="15"/>
  <c r="S20" i="15"/>
  <c r="T18" i="15"/>
  <c r="S18" i="15"/>
  <c r="Q20" i="15"/>
  <c r="P20" i="15"/>
  <c r="Q18" i="15"/>
  <c r="P18" i="15"/>
  <c r="N20" i="15"/>
  <c r="N18" i="15"/>
  <c r="M20" i="15"/>
  <c r="M18"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<sst xmlns="http://schemas.openxmlformats.org/spreadsheetml/2006/main" count="218" uniqueCount="91">
  <si>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</si>
  <si>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</si>
  <si>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</si>
  <si>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</si>
  <si>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</si>
  <si>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</si>
  <si>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</si>
  <si>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</si>
  <si>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</si>
  <si>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</si>
  <si>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</si>
  <si>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</si>
  <si>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</si>
  <si>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</si>
  <si>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</si>
  <si>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</si>
  <si>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</si>
  <si>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</si>
  <si>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</si>
  <si>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</si>
  <si>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</si>
  <si>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</si>
  <si>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</si>
  <si>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</si>
  <si>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</si>
  <si>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</si>
  <si>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</si>
  <si>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</si>
  <si>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</si>
  <si>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</si>
  <si>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</si>
  <si>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</si>
  <si>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</si>
  <si>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</si>
  <si>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</si>
  <si>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</si>
  <si>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</si>
  <si>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</si>
  <si>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</si>
  <si>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</si>
  <si>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</si>
  <si>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</si>
  <si>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</si>
  <si>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</si>
  <si>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</si>
  <si>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</si>
  <si>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</si>
  <si>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</si>
  <si>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</si>
  <si>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</si>
  <si>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</si>
  <si>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</si>
  <si>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</si>
  <si>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</si>
  <si>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</si>
  <si>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</si>
  <si>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</si>
  <si>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</si>
  <si>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</si>
  <si>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</si>
  <si>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</si>
  <si>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</si>
  <si>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</si>
  <si>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</si>
  <si>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</si>
  <si>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</si>
  <si>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</si>
  <si>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</si>
  <si>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</si>
  <si>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</si>
  <si>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</si>
  <si>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</si>
  <si>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</si>
  <si>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</si>
  <si>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</si>
  <si>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</si>
  <si>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</si>
  <si>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</si>
  <si>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</si>
  <si>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</si>
  <si>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</si>
  <si>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</si>
  <si>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</si>
  <si>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</si>
  <si>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</si>
  <si>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</si>
  <si>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</si>
  <si>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</si>
  <si>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</si>
  <si>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</si>
  <si>
    <t>Huntingdonshire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</si>
</sst>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ont>
    <font>
      <sz val="10"/>
      <color theme="1"/>
      <name val="Calibri"/>
      <scheme val="minor"/>
    </font>
    <font>
      <b/>
      <sz val="11"/>
      <color indexed="8"/>
      <name val="Verdan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1" fillId="0" borderId="0" applyFont="0" applyFill="0" applyBorder="0" applyAlignment="0" applyProtection="0"/>
  </cellStyleXfs>
  <cellXfs count="94">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0"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2"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0" applyFont="1"/>
    <xf numFmtId="0" fontId="11" fillId="0" borderId="0" xfId="0" applyFont="1" applyAlignment="1">
      <alignment vertical="center" wrapText="1"/>
    </xf>
    <xf numFmtId="0" fontId="33" fillId="2" borderId="1" xfId="16" applyFont="1" applyFill="1" applyBorder="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customWidth="1"/>
  </cols>
  <sheetData>
    <row r="1" spans="1:1" ht="19" customHeight="1" x14ac:dyDescent="0.3">
      <c r="A1" s="88" t="s">
        <v>84</v>
      </c>
    </row>
    <row r="3" spans="1:1" ht="37.5" x14ac:dyDescent="0.25">
      <c r="A3" s="89" t="s">
        <v>85</v>
      </c>
    </row>
    <row r="4" spans="1:1" x14ac:dyDescent="0.25">
      <c r="A4" s="89"/>
    </row>
    <row r="5" spans="1:1" ht="62.5" x14ac:dyDescent="0.25">
      <c r="A5" s="89" t="s">
        <v>86</v>
      </c>
    </row>
    <row r="6" spans="1:1" x14ac:dyDescent="0.25">
      <c r="A6" s="89"/>
    </row>
    <row r="7" spans="1:1" ht="25" x14ac:dyDescent="0.25">
      <c r="A7" s="89" t="s">
        <v>87</v>
      </c>
    </row>
    <row r="8" spans="1:1" x14ac:dyDescent="0.25">
      <c r="A8" s="89"/>
    </row>
    <row r="9" spans="1:1" ht="25" x14ac:dyDescent="0.25">
      <c r="A9" s="89" t="s">
        <v>88</v>
      </c>
    </row>
    <row r="10" spans="1:1" x14ac:dyDescent="0.25">
      <c r="A10" s="89"/>
    </row>
    <row r="11" spans="1:1" ht="25" x14ac:dyDescent="0.25">
      <c r="A11" s="89" t="s">
        <v>89</v>
      </c>
    </row>
    <row r="12" spans="1:1" x14ac:dyDescent="0.25">
      <c r="A12" s="89"/>
    </row>
    <row r="13" spans="1:1" x14ac:dyDescent="0.25">
      <c r="A13" s="89"/>
    </row>
    <row r="14" spans="1:1" x14ac:dyDescent="0.25">
      <c r="A14" s="8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tabSelected="1" workbookViewId="0">
      <pane xSplit="2" ySplit="8" topLeftCell="C12" activePane="bottomRight" state="frozen"/>
      <selection pane="topRight" activeCell="C1" sqref="C1"/>
      <selection pane="bottomLeft" activeCell="A5" sqref="A5"/>
      <selection pane="bottomRight" activeCell="V18" sqref="V1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1" t="s">
        <v>80</v>
      </c>
      <c r="B7" s="1"/>
      <c r="C7" s="84" t="s">
        <v>73</v>
      </c>
      <c r="D7" s="80"/>
      <c r="E7" s="80"/>
      <c r="F7" s="80"/>
      <c r="G7" s="80"/>
      <c r="H7" s="84" t="s">
        <v>57</v>
      </c>
      <c r="I7" s="60"/>
      <c r="J7" s="20"/>
      <c r="K7" s="20"/>
      <c r="L7" s="21"/>
      <c r="M7" s="82" t="s">
        <v>58</v>
      </c>
      <c r="N7" s="26"/>
      <c r="O7" s="26"/>
      <c r="P7" s="26"/>
      <c r="Q7" s="27"/>
      <c r="R7" s="83" t="s">
        <v>5</v>
      </c>
      <c r="S7" s="20"/>
      <c r="T7" s="20"/>
      <c r="U7" s="20"/>
      <c r="V7" s="21"/>
      <c r="W7" s="82" t="s">
        <v>0</v>
      </c>
      <c r="X7" s="26"/>
      <c r="Y7" s="26"/>
      <c r="Z7" s="26"/>
      <c r="AA7" s="27"/>
      <c r="AB7" s="82" t="s">
        <v>1</v>
      </c>
      <c r="AC7" s="26"/>
      <c r="AD7" s="26"/>
      <c r="AE7" s="26"/>
      <c r="AF7" s="27"/>
      <c r="AG7" s="82" t="s">
        <v>2</v>
      </c>
      <c r="AH7" s="26"/>
      <c r="AI7" s="26"/>
      <c r="AJ7" s="26"/>
      <c r="AK7" s="27"/>
      <c r="AL7" s="25" t="s">
        <v>3</v>
      </c>
      <c r="AM7" s="26"/>
      <c r="AN7" s="26"/>
      <c r="AO7" s="26"/>
      <c r="AP7" s="27"/>
      <c r="AQ7" s="25" t="s">
        <v>4</v>
      </c>
      <c r="AR7" s="26"/>
      <c r="AS7" s="26"/>
      <c r="AT7" s="26"/>
      <c r="AU7" s="27"/>
    </row>
    <row r="8" spans="1:47" ht="57" customHeight="1" x14ac:dyDescent="0.35">
      <c r="A8" s="90" t="s">
        <v>90</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5320</v>
      </c>
      <c r="D10" s="42">
        <v>52862</v>
      </c>
      <c r="E10" s="43">
        <v>51400</v>
      </c>
      <c r="F10" s="42">
        <v>10303146</v>
      </c>
      <c r="G10" s="43">
        <v>9758294</v>
      </c>
      <c r="H10" s="42">
        <v>5302</v>
      </c>
      <c r="I10" s="42">
        <v>52883</v>
      </c>
      <c r="J10" s="43">
        <v>50918</v>
      </c>
      <c r="K10" s="42">
        <v>9930284</v>
      </c>
      <c r="L10" s="43">
        <v>9095200</v>
      </c>
      <c r="M10" s="42">
        <v>5185</v>
      </c>
      <c r="N10" s="42">
        <v>51950</v>
      </c>
      <c r="O10" s="43">
        <v>49865</v>
      </c>
      <c r="P10" s="42">
        <v>9128271</v>
      </c>
      <c r="Q10" s="43">
        <v>8551031</v>
      </c>
      <c r="R10" s="42">
        <v>5181</v>
      </c>
      <c r="S10" s="42">
        <v>49994</v>
      </c>
      <c r="T10" s="43">
        <v>47659</v>
      </c>
      <c r="U10" s="42">
        <v>8672266</v>
      </c>
      <c r="V10" s="43">
        <v>8107307</v>
      </c>
      <c r="W10" s="42">
        <v>5106</v>
      </c>
      <c r="X10" s="42">
        <v>47887</v>
      </c>
      <c r="Y10" s="43">
        <v>45505</v>
      </c>
      <c r="Z10" s="42">
        <v>8094460</v>
      </c>
      <c r="AA10" s="43">
        <v>7833314</v>
      </c>
      <c r="AB10" s="42">
        <v>4813</v>
      </c>
      <c r="AC10" s="42">
        <v>45102</v>
      </c>
      <c r="AD10" s="43">
        <v>43406</v>
      </c>
      <c r="AE10" s="42">
        <v>7772224</v>
      </c>
      <c r="AF10" s="43">
        <v>7363758</v>
      </c>
      <c r="AG10" s="42">
        <v>4555</v>
      </c>
      <c r="AH10" s="42">
        <v>42511</v>
      </c>
      <c r="AI10" s="43">
        <v>42770</v>
      </c>
      <c r="AJ10" s="42">
        <v>7279629</v>
      </c>
      <c r="AK10" s="43">
        <v>7125993</v>
      </c>
      <c r="AL10" s="42">
        <v>4246</v>
      </c>
      <c r="AM10" s="42">
        <v>39115</v>
      </c>
      <c r="AN10" s="43">
        <v>38073</v>
      </c>
      <c r="AO10" s="42">
        <v>6898379</v>
      </c>
      <c r="AP10" s="43">
        <v>6541069</v>
      </c>
      <c r="AQ10" s="42">
        <v>3978</v>
      </c>
      <c r="AR10" s="42">
        <v>37632</v>
      </c>
      <c r="AS10" s="43">
        <v>36041</v>
      </c>
      <c r="AT10" s="42">
        <v>6533599</v>
      </c>
      <c r="AU10" s="43">
        <v>6051764</v>
      </c>
    </row>
    <row r="11" spans="1:47" x14ac:dyDescent="0.35">
      <c r="A11" s="32" t="s">
        <v>12</v>
      </c>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row>
    <row r="12" spans="1:47" ht="39.75" customHeight="1" x14ac:dyDescent="0.35">
      <c r="A12" s="17" t="s">
        <v>34</v>
      </c>
      <c r="B12" s="40"/>
      <c r="C12" s="42">
        <v>342</v>
      </c>
      <c r="D12" s="42">
        <v>905</v>
      </c>
      <c r="E12" s="54">
        <v>0</v>
      </c>
      <c r="F12" s="42">
        <v>127933</v>
      </c>
      <c r="G12" s="54">
        <v>0</v>
      </c>
      <c r="H12" s="42">
        <v>461</v>
      </c>
      <c r="I12" s="42">
        <v>1472</v>
      </c>
      <c r="J12" s="54">
        <v>0</v>
      </c>
      <c r="K12" s="42">
        <v>186416</v>
      </c>
      <c r="L12" s="54">
        <v>0</v>
      </c>
      <c r="M12" s="42">
        <v>577</v>
      </c>
      <c r="N12" s="42">
        <v>1007</v>
      </c>
      <c r="O12" s="54">
        <v>0</v>
      </c>
      <c r="P12" s="42">
        <v>129987</v>
      </c>
      <c r="Q12" s="54">
        <v>0</v>
      </c>
      <c r="R12" s="42">
        <v>510</v>
      </c>
      <c r="S12" s="42">
        <v>1334</v>
      </c>
      <c r="T12" s="54">
        <v>0</v>
      </c>
      <c r="U12" s="42">
        <v>157429</v>
      </c>
      <c r="V12" s="54">
        <v>0</v>
      </c>
      <c r="W12" s="42">
        <v>710</v>
      </c>
      <c r="X12" s="42">
        <v>1293</v>
      </c>
      <c r="Y12" s="54">
        <v>0</v>
      </c>
      <c r="Z12" s="42">
        <v>197612</v>
      </c>
      <c r="AA12" s="54">
        <v>0</v>
      </c>
      <c r="AB12" s="42">
        <v>628</v>
      </c>
      <c r="AC12" s="42">
        <v>925</v>
      </c>
      <c r="AD12" s="54">
        <v>0</v>
      </c>
      <c r="AE12" s="42">
        <v>138498</v>
      </c>
      <c r="AF12" s="54">
        <v>0</v>
      </c>
      <c r="AG12" s="42">
        <v>561</v>
      </c>
      <c r="AH12" s="42">
        <v>1395</v>
      </c>
      <c r="AI12" s="54">
        <v>0</v>
      </c>
      <c r="AJ12" s="42">
        <v>151682</v>
      </c>
      <c r="AK12" s="54">
        <v>0</v>
      </c>
      <c r="AL12" s="42">
        <v>602</v>
      </c>
      <c r="AM12" s="42">
        <v>4100</v>
      </c>
      <c r="AN12" s="54">
        <v>0</v>
      </c>
      <c r="AO12" s="42">
        <v>286284</v>
      </c>
      <c r="AP12" s="54">
        <v>0</v>
      </c>
      <c r="AQ12" s="42">
        <v>510</v>
      </c>
      <c r="AR12" s="42">
        <v>863</v>
      </c>
      <c r="AS12" s="54">
        <v>0</v>
      </c>
      <c r="AT12" s="42">
        <v>115411</v>
      </c>
      <c r="AU12" s="54">
        <v>0</v>
      </c>
    </row>
    <row r="13" spans="1:47" x14ac:dyDescent="0.35">
      <c r="A13" s="32" t="s">
        <v>13</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row>
    <row r="14" spans="1:47" ht="28.5" customHeight="1" x14ac:dyDescent="0.35">
      <c r="A14" s="17" t="s">
        <v>31</v>
      </c>
      <c r="B14" s="40"/>
      <c r="C14" s="42">
        <v>82</v>
      </c>
      <c r="D14" s="42">
        <v>558</v>
      </c>
      <c r="E14" s="40"/>
      <c r="F14" s="42">
        <v>68665</v>
      </c>
      <c r="G14" s="40"/>
      <c r="H14" s="42">
        <v>53</v>
      </c>
      <c r="I14" s="42">
        <v>208</v>
      </c>
      <c r="J14" s="40"/>
      <c r="K14" s="42">
        <v>35243</v>
      </c>
      <c r="L14" s="40"/>
      <c r="M14" s="42">
        <v>50</v>
      </c>
      <c r="N14" s="42">
        <v>167</v>
      </c>
      <c r="O14" s="40"/>
      <c r="P14" s="42">
        <v>38689</v>
      </c>
      <c r="Q14" s="40"/>
      <c r="R14" s="42">
        <v>83</v>
      </c>
      <c r="S14" s="42">
        <v>226</v>
      </c>
      <c r="T14" s="40"/>
      <c r="U14" s="42">
        <v>28164</v>
      </c>
      <c r="V14" s="40"/>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215</v>
      </c>
      <c r="D15" s="54"/>
      <c r="E15" s="43">
        <v>2020</v>
      </c>
      <c r="F15" s="40"/>
      <c r="G15" s="43">
        <v>275853</v>
      </c>
      <c r="H15" s="53">
        <v>104</v>
      </c>
      <c r="I15" s="54"/>
      <c r="J15" s="43">
        <v>539</v>
      </c>
      <c r="K15" s="40"/>
      <c r="L15" s="43">
        <v>66240</v>
      </c>
      <c r="M15" s="53">
        <v>142</v>
      </c>
      <c r="N15" s="54"/>
      <c r="O15" s="43">
        <v>537</v>
      </c>
      <c r="P15" s="40"/>
      <c r="Q15" s="43">
        <v>153293</v>
      </c>
      <c r="R15" s="53">
        <v>131</v>
      </c>
      <c r="S15" s="54"/>
      <c r="T15" s="43">
        <v>335</v>
      </c>
      <c r="U15" s="40"/>
      <c r="V15" s="43">
        <v>44388</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row>
    <row r="17" spans="1:47" ht="26.25" customHeight="1" x14ac:dyDescent="0.35">
      <c r="A17" s="18" t="s">
        <v>32</v>
      </c>
      <c r="B17" s="49"/>
      <c r="C17" s="53">
        <v>281</v>
      </c>
      <c r="D17" s="54">
        <v>0</v>
      </c>
      <c r="E17" s="43">
        <v>1143</v>
      </c>
      <c r="F17" s="54">
        <v>0</v>
      </c>
      <c r="G17" s="43">
        <v>117796</v>
      </c>
      <c r="H17" s="53">
        <v>406</v>
      </c>
      <c r="I17" s="54">
        <v>0</v>
      </c>
      <c r="J17" s="43">
        <v>1667</v>
      </c>
      <c r="K17" s="54">
        <v>0</v>
      </c>
      <c r="L17" s="43">
        <v>135507</v>
      </c>
      <c r="M17" s="53">
        <v>447</v>
      </c>
      <c r="N17" s="54">
        <v>0</v>
      </c>
      <c r="O17" s="43">
        <v>1152</v>
      </c>
      <c r="P17" s="54">
        <v>0</v>
      </c>
      <c r="Q17" s="43">
        <v>153535</v>
      </c>
      <c r="R17" s="53">
        <v>504</v>
      </c>
      <c r="S17" s="54">
        <v>0</v>
      </c>
      <c r="T17" s="43">
        <v>1186</v>
      </c>
      <c r="U17" s="54">
        <v>0</v>
      </c>
      <c r="V17" s="43">
        <v>140377</v>
      </c>
      <c r="W17" s="53">
        <v>335</v>
      </c>
      <c r="X17" s="54">
        <v>0</v>
      </c>
      <c r="Y17" s="43">
        <v>522</v>
      </c>
      <c r="Z17" s="54">
        <v>0</v>
      </c>
      <c r="AA17" s="43">
        <v>77408</v>
      </c>
      <c r="AB17" s="53">
        <v>303</v>
      </c>
      <c r="AC17" s="54">
        <v>0</v>
      </c>
      <c r="AD17" s="43">
        <v>500</v>
      </c>
      <c r="AE17" s="54">
        <v>0</v>
      </c>
      <c r="AF17" s="43">
        <v>67553</v>
      </c>
      <c r="AG17" s="53">
        <v>293</v>
      </c>
      <c r="AH17" s="54">
        <v>0</v>
      </c>
      <c r="AI17" s="43">
        <v>445</v>
      </c>
      <c r="AJ17" s="54">
        <v>0</v>
      </c>
      <c r="AK17" s="43">
        <v>58670</v>
      </c>
      <c r="AL17" s="53">
        <v>242</v>
      </c>
      <c r="AM17" s="54">
        <v>0</v>
      </c>
      <c r="AN17" s="43">
        <v>422</v>
      </c>
      <c r="AO17" s="54">
        <v>0</v>
      </c>
      <c r="AP17" s="43">
        <v>107941</v>
      </c>
      <c r="AQ17" s="53">
        <v>204</v>
      </c>
      <c r="AR17" s="54">
        <v>0</v>
      </c>
      <c r="AS17" s="43">
        <v>356</v>
      </c>
      <c r="AT17" s="54">
        <v>0</v>
      </c>
      <c r="AU17" s="43">
        <v>45647</v>
      </c>
    </row>
    <row r="18" spans="1:47" ht="23.25" customHeight="1" x14ac:dyDescent="0.35">
      <c r="A18" s="50" t="s">
        <v>16</v>
      </c>
      <c r="B18" s="51"/>
      <c r="C18" s="52">
        <f>C10+C12+C14</f>
        <v>5744</v>
      </c>
      <c r="D18" s="52">
        <f>D10+D12+D14</f>
        <v>54325</v>
      </c>
      <c r="E18" s="52">
        <f>E10+E15+E17</f>
        <v>54563</v>
      </c>
      <c r="F18" s="52">
        <f>F10+F12+F14</f>
        <v>10499744</v>
      </c>
      <c r="G18" s="52">
        <f>G10+G15+G17</f>
        <v>10151943</v>
      </c>
      <c r="H18" s="52">
        <f>H10+H12+H14</f>
        <v>5816</v>
      </c>
      <c r="I18" s="52">
        <f>I10+I12+I14</f>
        <v>54563</v>
      </c>
      <c r="J18" s="52">
        <f>J10+J15+J17</f>
        <v>53124</v>
      </c>
      <c r="K18" s="52">
        <f>K10+K12+K14</f>
        <v>10151943</v>
      </c>
      <c r="L18" s="52">
        <f>L10+L15+L17</f>
        <v>9296947</v>
      </c>
      <c r="M18" s="52">
        <f>M10+M12+M14</f>
        <v>5812</v>
      </c>
      <c r="N18" s="52">
        <f>N10+N12+N14</f>
        <v>53124</v>
      </c>
      <c r="O18" s="52">
        <f>O10+O15+O17</f>
        <v>51554</v>
      </c>
      <c r="P18" s="52">
        <f>P10+P12+P14</f>
        <v>9296947</v>
      </c>
      <c r="Q18" s="52">
        <f>Q10+Q15+Q17</f>
        <v>8857859</v>
      </c>
      <c r="R18" s="52">
        <f>R10+R12+R14</f>
        <v>5774</v>
      </c>
      <c r="S18" s="52">
        <f>S10+S12+S14</f>
        <v>51554</v>
      </c>
      <c r="T18" s="52">
        <f>T10+T15+T17</f>
        <v>49180</v>
      </c>
      <c r="U18" s="52">
        <f>U10+U12+U14</f>
        <v>8857859</v>
      </c>
      <c r="V18" s="52">
        <f>V10+V15+V17</f>
        <v>8292072</v>
      </c>
      <c r="W18" s="52">
        <f>W12+W10+W14</f>
        <v>5816</v>
      </c>
      <c r="X18" s="52">
        <f>X12+X10+X14</f>
        <v>49180</v>
      </c>
      <c r="Y18" s="52">
        <f>Y10+Y17+Y15</f>
        <v>46027</v>
      </c>
      <c r="Z18" s="52">
        <f>Z12+Z10+Z14</f>
        <v>8292072</v>
      </c>
      <c r="AA18" s="52">
        <f>AA10+AA17+AA15</f>
        <v>7910722</v>
      </c>
      <c r="AB18" s="52">
        <f>AB12+AB10</f>
        <v>5441</v>
      </c>
      <c r="AC18" s="52">
        <f>AC12+AC10</f>
        <v>46027</v>
      </c>
      <c r="AD18" s="52">
        <f>AD10+AD17</f>
        <v>43906</v>
      </c>
      <c r="AE18" s="52">
        <f>AE12+AE10</f>
        <v>7910722</v>
      </c>
      <c r="AF18" s="52">
        <f>AF10+AF17</f>
        <v>7431311</v>
      </c>
      <c r="AG18" s="52">
        <f>AG12+AG10</f>
        <v>5116</v>
      </c>
      <c r="AH18" s="52">
        <f>AH12+AH10</f>
        <v>43906</v>
      </c>
      <c r="AI18" s="52">
        <f>AI10+AI17</f>
        <v>43215</v>
      </c>
      <c r="AJ18" s="52">
        <f>AJ12+AJ10</f>
        <v>7431311</v>
      </c>
      <c r="AK18" s="52">
        <f>AK10+AK17</f>
        <v>7184663</v>
      </c>
      <c r="AL18" s="52">
        <f>AL12+AL10</f>
        <v>4848</v>
      </c>
      <c r="AM18" s="52">
        <f>AM12+AM10</f>
        <v>43215</v>
      </c>
      <c r="AN18" s="52">
        <f>AN10+AN17</f>
        <v>38495</v>
      </c>
      <c r="AO18" s="52">
        <f>AO12+AO10</f>
        <v>7184663</v>
      </c>
      <c r="AP18" s="52">
        <f>AP10+AP17</f>
        <v>6649010</v>
      </c>
      <c r="AQ18" s="52">
        <f>AQ12+AQ10</f>
        <v>4488</v>
      </c>
      <c r="AR18" s="52">
        <f>AR12+AR10</f>
        <v>38495</v>
      </c>
      <c r="AS18" s="52">
        <f>AS10+AS17</f>
        <v>36397</v>
      </c>
      <c r="AT18" s="52">
        <f>AT12+AT10</f>
        <v>6649010</v>
      </c>
      <c r="AU18" s="52">
        <f>AU10+AU17</f>
        <v>6097411</v>
      </c>
    </row>
    <row r="20" spans="1:47" x14ac:dyDescent="0.35">
      <c r="A20" s="72" t="s">
        <v>56</v>
      </c>
      <c r="C20" s="71">
        <f>C10+C12+C14-C18</f>
        <v>0</v>
      </c>
      <c r="D20" s="71">
        <f>D10+D12+D14-D18</f>
        <v>0</v>
      </c>
      <c r="E20" s="71">
        <f>E10+E15+E17-I18</f>
        <v>0</v>
      </c>
      <c r="F20" s="71">
        <f>F10+F12+F14-F18</f>
        <v>0</v>
      </c>
      <c r="G20" s="71">
        <f>G10+G15+G17-K18</f>
        <v>0</v>
      </c>
      <c r="H20" s="71">
        <f>H10+H12+H14-H18</f>
        <v>0</v>
      </c>
      <c r="I20" s="71">
        <f>I10+I12+I14-I18</f>
        <v>0</v>
      </c>
      <c r="J20" s="71">
        <f>J10+J15+J17-N18</f>
        <v>0</v>
      </c>
      <c r="K20" s="71">
        <f>K10+K12+K14-K18</f>
        <v>0</v>
      </c>
      <c r="L20" s="71">
        <f>L10+L15+L17-P18</f>
        <v>0</v>
      </c>
      <c r="M20" s="71">
        <f>M10+M12+M14-M18</f>
        <v>0</v>
      </c>
      <c r="N20" s="71">
        <f>N10+N12+N14-N18</f>
        <v>0</v>
      </c>
      <c r="O20" s="71">
        <f>O10+O15+O17-S18</f>
        <v>0</v>
      </c>
      <c r="P20" s="71">
        <f>P10+P12+P14-P18</f>
        <v>0</v>
      </c>
      <c r="Q20" s="71">
        <f>Q10+Q15+Q17-U18</f>
        <v>0</v>
      </c>
      <c r="R20" s="71">
        <f>R10+R12+R14-R18</f>
        <v>0</v>
      </c>
      <c r="S20" s="71">
        <f>S10+S12+S14-S18</f>
        <v>0</v>
      </c>
      <c r="T20" s="71">
        <f>T10+T15+T17-X18</f>
        <v>0</v>
      </c>
      <c r="U20" s="71">
        <f>U10+U12+U14-U18</f>
        <v>0</v>
      </c>
      <c r="V20" s="71">
        <f>V10+V15+V17-Z18</f>
        <v>0</v>
      </c>
      <c r="W20" s="71">
        <f>W10+W12+W14-W18</f>
        <v>0</v>
      </c>
      <c r="X20" s="71">
        <f>X10+X12+X14-X18</f>
        <v>0</v>
      </c>
      <c r="Y20" s="71">
        <f>Y10+Y15+Y17-AC18</f>
        <v>0</v>
      </c>
      <c r="Z20" s="71">
        <f>Z10+Z12+Z14-Z18</f>
        <v>0</v>
      </c>
      <c r="AA20" s="71">
        <f>AA10+AA15+AA17-AE18</f>
        <v>0</v>
      </c>
      <c r="AB20" s="71">
        <f>AB10+AB12+AB14-AB18</f>
        <v>0</v>
      </c>
      <c r="AC20" s="71">
        <f>AC10+AC12+AC14-AC18</f>
        <v>0</v>
      </c>
      <c r="AD20" s="71">
        <f>AD10+AD15+AD17-AH18</f>
        <v>0</v>
      </c>
      <c r="AE20" s="71">
        <f>AE10+AE12+AE14-AE18</f>
        <v>0</v>
      </c>
      <c r="AF20" s="71">
        <f>AF10+AF15+AF17-AJ18</f>
        <v>0</v>
      </c>
      <c r="AG20" s="71">
        <f>AG10+AG12+AG14-AG18</f>
        <v>0</v>
      </c>
      <c r="AH20" s="71">
        <f>AH10+AH12+AH14-AH18</f>
        <v>0</v>
      </c>
      <c r="AI20" s="71">
        <f>AI10+AI15+AI17-AM18</f>
        <v>0</v>
      </c>
      <c r="AJ20" s="71">
        <f>AJ10+AJ12+AJ14-AJ18</f>
        <v>0</v>
      </c>
      <c r="AK20" s="71">
        <f>AK10+AK15+AK17-AO18</f>
        <v>0</v>
      </c>
      <c r="AL20" s="71">
        <f>AL10+AL12+AL14-AL18</f>
        <v>0</v>
      </c>
      <c r="AM20" s="71">
        <f>AM10+AM12+AM14-AM18</f>
        <v>0</v>
      </c>
      <c r="AN20" s="71">
        <f>AN10+AN15+AN17-AR18</f>
        <v>0</v>
      </c>
      <c r="AO20" s="71">
        <f>AO10+AO12+AO14-AO18</f>
        <v>0</v>
      </c>
      <c r="AP20" s="71">
        <f>AP10+AP15+AP17-AT18</f>
        <v>0</v>
      </c>
      <c r="AQ20" s="71">
        <f>AQ10+AQ12+AQ14-AQ18</f>
        <v>0</v>
      </c>
      <c r="AR20" s="71">
        <f>AR10+AR12+AR14-AR18</f>
        <v>0</v>
      </c>
      <c r="AS20" s="71"/>
      <c r="AT20" s="71"/>
      <c r="AU20" s="71"/>
    </row>
    <row r="21" spans="1:47" x14ac:dyDescent="0.35">
      <c r="C21" s="71">
        <f>C10+C15+C17-H18</f>
        <v>0</v>
      </c>
      <c r="E21" s="71">
        <f>E18-I18</f>
        <v>0</v>
      </c>
      <c r="G21" s="71">
        <f>G18-K18</f>
        <v>0</v>
      </c>
      <c r="H21" s="71">
        <f>H10+H15+H17-M18</f>
        <v>0</v>
      </c>
      <c r="J21" s="71">
        <f>J18-N18</f>
        <v>0</v>
      </c>
      <c r="L21" s="71">
        <f>L18-P18</f>
        <v>0</v>
      </c>
      <c r="M21" s="71">
        <f>M10+M15+M17-R18</f>
        <v>0</v>
      </c>
      <c r="O21" s="71">
        <f>O18-S18</f>
        <v>0</v>
      </c>
      <c r="Q21" s="71">
        <f>Q18-U18</f>
        <v>0</v>
      </c>
      <c r="R21" s="71">
        <f>R10+R15+R17-W18</f>
        <v>0</v>
      </c>
      <c r="T21" s="71">
        <f>T18-X18</f>
        <v>0</v>
      </c>
      <c r="V21" s="71">
        <f>V18-Z18</f>
        <v>0</v>
      </c>
      <c r="W21" s="71">
        <f>W10+W15+W17-AB18</f>
        <v>0</v>
      </c>
      <c r="Y21" s="71">
        <f>Y18-AC18</f>
        <v>0</v>
      </c>
      <c r="AA21" s="71">
        <f>AA18-AE18</f>
        <v>0</v>
      </c>
      <c r="AB21" s="71">
        <f>AB10+AB15+AB17-AG18</f>
        <v>0</v>
      </c>
      <c r="AD21" s="71">
        <f>AD18-AH18</f>
        <v>0</v>
      </c>
      <c r="AF21" s="71">
        <f>AF18-AJ18</f>
        <v>0</v>
      </c>
      <c r="AG21" s="71">
        <f>AG10+AG15+AG17-AL18</f>
        <v>0</v>
      </c>
      <c r="AI21" s="71">
        <f>AI18-AM18</f>
        <v>0</v>
      </c>
      <c r="AK21" s="71">
        <f>AK18-AO18</f>
        <v>0</v>
      </c>
      <c r="AL21" s="71">
        <f>AL10+AL15+AL17-AQ18</f>
        <v>0</v>
      </c>
      <c r="AN21" s="71">
        <f>AN18-AR18</f>
        <v>0</v>
      </c>
      <c r="AP21" s="71">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O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0" t="s">
        <v>53</v>
      </c>
      <c r="B6" s="1"/>
      <c r="C6" s="1"/>
      <c r="D6" s="1"/>
      <c r="E6" s="1"/>
      <c r="F6" s="1"/>
      <c r="G6" s="1"/>
      <c r="H6" s="1"/>
      <c r="I6" s="1"/>
      <c r="J6" s="1"/>
      <c r="K6" s="1"/>
      <c r="L6" s="9"/>
      <c r="M6" s="10"/>
      <c r="N6" s="10"/>
      <c r="O6" s="3"/>
      <c r="R6" s="3"/>
      <c r="U6" s="3"/>
      <c r="X6" s="3"/>
      <c r="AA6" s="3"/>
    </row>
    <row r="7" spans="1:29" x14ac:dyDescent="0.35">
      <c r="A7" s="81" t="s">
        <v>80</v>
      </c>
      <c r="B7" s="1"/>
      <c r="C7" s="19" t="s">
        <v>73</v>
      </c>
      <c r="D7" s="91" t="s">
        <v>51</v>
      </c>
      <c r="E7" s="92"/>
      <c r="F7" s="19" t="s">
        <v>57</v>
      </c>
      <c r="G7" s="91" t="s">
        <v>51</v>
      </c>
      <c r="H7" s="92"/>
      <c r="I7" s="60" t="s">
        <v>58</v>
      </c>
      <c r="J7" s="91" t="s">
        <v>51</v>
      </c>
      <c r="K7" s="93"/>
      <c r="L7" s="19" t="s">
        <v>5</v>
      </c>
      <c r="M7" s="91" t="s">
        <v>51</v>
      </c>
      <c r="N7" s="92"/>
      <c r="O7" s="60" t="s">
        <v>0</v>
      </c>
      <c r="P7" s="91" t="s">
        <v>51</v>
      </c>
      <c r="Q7" s="93"/>
      <c r="R7" s="25" t="s">
        <v>1</v>
      </c>
      <c r="S7" s="91" t="s">
        <v>51</v>
      </c>
      <c r="T7" s="92"/>
      <c r="U7" s="25" t="s">
        <v>2</v>
      </c>
      <c r="V7" s="91" t="s">
        <v>51</v>
      </c>
      <c r="W7" s="92"/>
      <c r="X7" s="25" t="s">
        <v>3</v>
      </c>
      <c r="Y7" s="91" t="s">
        <v>51</v>
      </c>
      <c r="Z7" s="92"/>
      <c r="AA7" s="25" t="s">
        <v>4</v>
      </c>
      <c r="AB7" s="91" t="s">
        <v>51</v>
      </c>
      <c r="AC7" s="92"/>
    </row>
    <row r="8" spans="1:29" ht="42" customHeight="1" x14ac:dyDescent="0.35">
      <c r="A8" s="90" t="s">
        <v>90</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58"/>
      <c r="C10" s="41">
        <f>'Firm demography (areas)'!C10</f>
        <v>5320</v>
      </c>
      <c r="D10" s="55">
        <f>('Firm demography (areas)'!D10-'Firm demography (areas)'!E10)/('Firm demography (areas)'!D$18-'Firm demography (areas)'!E$18)</f>
        <v>-6.1428571428571432</v>
      </c>
      <c r="E10" s="55">
        <f>('Firm demography (areas)'!F10-'Firm demography (areas)'!G10)/('Firm demography (areas)'!F$18-'Firm demography (areas)'!G$18)</f>
        <v>1.56656248831947</v>
      </c>
      <c r="F10" s="41">
        <f>'Firm demography (areas)'!H10</f>
        <v>5302</v>
      </c>
      <c r="G10" s="55">
        <f>('Firm demography (areas)'!I10-'Firm demography (areas)'!J10)/('Firm demography (areas)'!I$18-'Firm demography (areas)'!J$18)</f>
        <v>1.365531619179986</v>
      </c>
      <c r="H10" s="55">
        <f>('Firm demography (areas)'!K10-'Firm demography (areas)'!L10)/('Firm demography (areas)'!K$18-'Firm demography (areas)'!L$18)</f>
        <v>0.97671100215673523</v>
      </c>
      <c r="I10" s="41">
        <f>'Firm demography (areas)'!M10</f>
        <v>5185</v>
      </c>
      <c r="J10" s="55">
        <f>('Firm demography (areas)'!N10-'Firm demography (areas)'!O10)/('Firm demography (areas)'!N$18-'Firm demography (areas)'!O$18)</f>
        <v>1.3280254777070064</v>
      </c>
      <c r="K10" s="61">
        <f>('Firm demography (areas)'!P10-'Firm demography (areas)'!Q10)/('Firm demography (areas)'!P$18-'Firm demography (areas)'!Q$18)</f>
        <v>1.3146339685894399</v>
      </c>
      <c r="L10" s="41">
        <f>'Firm demography (areas)'!R10</f>
        <v>5181</v>
      </c>
      <c r="M10" s="55">
        <f>('Firm demography (areas)'!S10-'Firm demography (areas)'!T10)/('Firm demography (areas)'!S$18-'Firm demography (areas)'!T$18)</f>
        <v>0.98357203032855944</v>
      </c>
      <c r="N10" s="55">
        <f>('Firm demography (areas)'!U10-'Firm demography (areas)'!V10)/('Firm demography (areas)'!U$18-'Firm demography (areas)'!V$18)</f>
        <v>0.99853655174120293</v>
      </c>
      <c r="O10" s="41">
        <f>'Firm demography (areas)'!W10</f>
        <v>5106</v>
      </c>
      <c r="P10" s="55">
        <f>('Firm demography (areas)'!X10-'Firm demography (areas)'!Y10)/('Firm demography (areas)'!X$18-'Firm demography (areas)'!Y$18)</f>
        <v>0.75547098001902946</v>
      </c>
      <c r="Q10" s="61">
        <f>('Firm demography (areas)'!Z10-'Firm demography (areas)'!AA10)/('Firm demography (areas)'!Z$18-'Firm demography (areas)'!AA$18)</f>
        <v>0.68479349678772783</v>
      </c>
      <c r="R10" s="41">
        <f>'Firm demography (areas)'!AB10</f>
        <v>4813</v>
      </c>
      <c r="S10" s="55">
        <f>('Firm demography (areas)'!AC10-'Firm demography (areas)'!AD10)/('Firm demography (areas)'!AC$18-'Firm demography (areas)'!AD$18)</f>
        <v>0.79962281942479962</v>
      </c>
      <c r="T10" s="55">
        <f>('Firm demography (areas)'!AE10-'Firm demography (areas)'!AF10)/('Firm demography (areas)'!AE$18-'Firm demography (areas)'!AF$18)</f>
        <v>0.8520163283696035</v>
      </c>
      <c r="U10" s="41">
        <f>'Firm demography (areas)'!AG10</f>
        <v>4555</v>
      </c>
      <c r="V10" s="55">
        <f>('Firm demography (areas)'!AH10-'Firm demography (areas)'!AI10)/('Firm demography (areas)'!AH$18-'Firm demography (areas)'!AI$18)</f>
        <v>-0.3748191027496382</v>
      </c>
      <c r="W10" s="55">
        <f>('Firm demography (areas)'!AJ10-'Firm demography (areas)'!AK10)/('Firm demography (areas)'!AJ$18-'Firm demography (areas)'!AK$18)</f>
        <v>0.62289578670818335</v>
      </c>
      <c r="X10" s="41">
        <f>'Firm demography (areas)'!AL10</f>
        <v>4246</v>
      </c>
      <c r="Y10" s="55">
        <f>('Firm demography (areas)'!AM10-'Firm demography (areas)'!AN10)/('Firm demography (areas)'!AM$18-'Firm demography (areas)'!AN$18)</f>
        <v>0.22076271186440677</v>
      </c>
      <c r="Z10" s="55">
        <f>('Firm demography (areas)'!AO10-'Firm demography (areas)'!AP10)/('Firm demography (areas)'!AO$18-'Firm demography (areas)'!AP$18)</f>
        <v>0.66705497775612199</v>
      </c>
      <c r="AA10" s="41">
        <f>'Firm demography (areas)'!AQ10</f>
        <v>3978</v>
      </c>
      <c r="AB10" s="55">
        <f>('Firm demography (areas)'!AR10-'Firm demography (areas)'!AS10)/('Firm demography (areas)'!AR$18-'Firm demography (areas)'!AS$18)</f>
        <v>0.75834127740705437</v>
      </c>
      <c r="AC10" s="55">
        <f>('Firm demography (areas)'!AT10-'Firm demography (areas)'!AU10)/('Firm demography (areas)'!AT$18-'Firm demography (areas)'!AU$18)</f>
        <v>0.87352406367669266</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58"/>
      <c r="C12" s="41">
        <f>'Firm demography (areas)'!C12</f>
        <v>342</v>
      </c>
      <c r="D12" s="55">
        <f>('Firm demography (areas)'!D12)/('Firm demography (areas)'!D$18-'Firm demography (areas)'!E$18)</f>
        <v>-3.8025210084033612</v>
      </c>
      <c r="E12" s="55">
        <f>('Firm demography (areas)'!F12)/('Firm demography (areas)'!F$18-'Firm demography (areas)'!G$18)</f>
        <v>0.36783390502039959</v>
      </c>
      <c r="F12" s="41">
        <f>'Firm demography (areas)'!H12</f>
        <v>461</v>
      </c>
      <c r="G12" s="55">
        <f>('Firm demography (areas)'!I12)/('Firm demography (areas)'!I$18-'Firm demography (areas)'!J$18)</f>
        <v>1.0229325920778318</v>
      </c>
      <c r="H12" s="55">
        <f>('Firm demography (areas)'!K12)/('Firm demography (areas)'!K$18-'Firm demography (areas)'!L$18)</f>
        <v>0.21803142938680414</v>
      </c>
      <c r="I12" s="41">
        <f>'Firm demography (areas)'!M12</f>
        <v>577</v>
      </c>
      <c r="J12" s="55">
        <f>('Firm demography (areas)'!N12)/('Firm demography (areas)'!N$18-'Firm demography (areas)'!O$18)</f>
        <v>0.64140127388535029</v>
      </c>
      <c r="K12" s="61">
        <f>('Firm demography (areas)'!P12)/('Firm demography (areas)'!P$18-'Firm demography (areas)'!Q$18)</f>
        <v>0.29603860729512077</v>
      </c>
      <c r="L12" s="41">
        <f>'Firm demography (areas)'!R12</f>
        <v>510</v>
      </c>
      <c r="M12" s="55">
        <f>('Firm demography (areas)'!S12)/('Firm demography (areas)'!S$18-'Firm demography (areas)'!T$18)</f>
        <v>0.56192080876158379</v>
      </c>
      <c r="N12" s="55">
        <f>('Firm demography (areas)'!U12)/('Firm demography (areas)'!U$18-'Firm demography (areas)'!V$18)</f>
        <v>0.27824782117652047</v>
      </c>
      <c r="O12" s="41">
        <f>'Firm demography (areas)'!W12</f>
        <v>710</v>
      </c>
      <c r="P12" s="55">
        <f>('Firm demography (areas)'!X12)/('Firm demography (areas)'!X$18-'Firm demography (areas)'!Y$18)</f>
        <v>0.41008563273073262</v>
      </c>
      <c r="Q12" s="61">
        <f>('Firm demography (areas)'!Z12)/('Firm demography (areas)'!Z$18-'Firm demography (areas)'!AA$18)</f>
        <v>0.51819063852104363</v>
      </c>
      <c r="R12" s="41">
        <f>'Firm demography (areas)'!AB12</f>
        <v>628</v>
      </c>
      <c r="S12" s="55">
        <f>('Firm demography (areas)'!AC12)/('Firm demography (areas)'!AC$18-'Firm demography (areas)'!AD$18)</f>
        <v>0.43611504007543611</v>
      </c>
      <c r="T12" s="55">
        <f>('Firm demography (areas)'!AE12)/('Firm demography (areas)'!AE$18-'Firm demography (areas)'!AF$18)</f>
        <v>0.28889199455164777</v>
      </c>
      <c r="U12" s="41">
        <f>'Firm demography (areas)'!AG12</f>
        <v>561</v>
      </c>
      <c r="V12" s="55">
        <f>('Firm demography (areas)'!AH12)/('Firm demography (areas)'!AH$18-'Firm demography (areas)'!AI$18)</f>
        <v>2.0188133140376268</v>
      </c>
      <c r="W12" s="55">
        <f>('Firm demography (areas)'!AJ12)/('Firm demography (areas)'!AJ$18-'Firm demography (areas)'!AK$18)</f>
        <v>0.61497356556712401</v>
      </c>
      <c r="X12" s="41">
        <f>'Firm demography (areas)'!AL12</f>
        <v>602</v>
      </c>
      <c r="Y12" s="55">
        <f>('Firm demography (areas)'!AM12)/('Firm demography (areas)'!AM$18-'Firm demography (areas)'!AN$18)</f>
        <v>0.86864406779661019</v>
      </c>
      <c r="Z12" s="55">
        <f>('Firm demography (areas)'!AO12)/('Firm demography (areas)'!AO$18-'Firm demography (areas)'!AP$18)</f>
        <v>0.53445794198856345</v>
      </c>
      <c r="AA12" s="41">
        <f>'Firm demography (areas)'!AQ12</f>
        <v>510</v>
      </c>
      <c r="AB12" s="55">
        <f>('Firm demography (areas)'!AR12)/('Firm demography (areas)'!AR$18-'Firm demography (areas)'!AS$18)</f>
        <v>0.41134413727359392</v>
      </c>
      <c r="AC12" s="55">
        <f>('Firm demography (areas)'!AT12)/('Firm demography (areas)'!AT$18-'Firm demography (areas)'!AU$18)</f>
        <v>0.20922989345520931</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58"/>
      <c r="C14" s="41">
        <f>'Firm demography (areas)'!C14</f>
        <v>82</v>
      </c>
      <c r="D14" s="55">
        <f>('Firm demography (areas)'!D14)/('Firm demography (areas)'!D$18-'Firm demography (areas)'!E$18)</f>
        <v>-2.3445378151260505</v>
      </c>
      <c r="E14" s="55">
        <f>('Firm demography (areas)'!F14)/('Firm demography (areas)'!F$18-'Firm demography (areas)'!G$18)</f>
        <v>0.19742611435849811</v>
      </c>
      <c r="F14" s="41">
        <f>'Firm demography (areas)'!H14</f>
        <v>53</v>
      </c>
      <c r="G14" s="55">
        <f>('Firm demography (areas)'!I14)/('Firm demography (areas)'!I$18-'Firm demography (areas)'!J$18)</f>
        <v>0.14454482279360667</v>
      </c>
      <c r="H14" s="55">
        <f>('Firm demography (areas)'!K14)/('Firm demography (areas)'!K$18-'Firm demography (areas)'!L$18)</f>
        <v>4.1220075883395949E-2</v>
      </c>
      <c r="I14" s="41">
        <f>'Firm demography (areas)'!M14</f>
        <v>50</v>
      </c>
      <c r="J14" s="55">
        <f>('Firm demography (areas)'!N14)/('Firm demography (areas)'!N$18-'Firm demography (areas)'!O$18)</f>
        <v>0.10636942675159236</v>
      </c>
      <c r="K14" s="55">
        <f>('Firm demography (areas)'!P14)/('Firm demography (areas)'!P$18-'Firm demography (areas)'!Q$18)</f>
        <v>8.8112177968880948E-2</v>
      </c>
      <c r="L14" s="41">
        <f>'Firm demography (areas)'!R14</f>
        <v>83</v>
      </c>
      <c r="M14" s="55">
        <f>('Firm demography (areas)'!S14)/('Firm demography (areas)'!S$18-'Firm demography (areas)'!T$18)</f>
        <v>9.5197978096040442E-2</v>
      </c>
      <c r="N14" s="55">
        <f>('Firm demography (areas)'!U14)/('Firm demography (areas)'!U$18-'Firm demography (areas)'!V$18)</f>
        <v>4.977845019415434E-2</v>
      </c>
      <c r="O14" s="48"/>
      <c r="P14" s="48"/>
      <c r="Q14" s="48"/>
      <c r="R14" s="48"/>
      <c r="S14" s="48"/>
      <c r="T14" s="48"/>
      <c r="U14" s="48"/>
      <c r="V14" s="48"/>
      <c r="W14" s="48"/>
      <c r="X14" s="48"/>
      <c r="Y14" s="48"/>
      <c r="Z14" s="48"/>
      <c r="AA14" s="48"/>
      <c r="AB14" s="48"/>
      <c r="AC14" s="48"/>
    </row>
    <row r="15" spans="1:29" ht="30" customHeight="1" x14ac:dyDescent="0.35">
      <c r="A15" s="17" t="s">
        <v>26</v>
      </c>
      <c r="B15" s="58"/>
      <c r="C15" s="41">
        <f>'Firm demography (areas)'!C15</f>
        <v>215</v>
      </c>
      <c r="D15" s="55">
        <f>-('Firm demography (areas)'!E15)/('Firm demography (areas)'!D$18-'Firm demography (areas)'!E$18)</f>
        <v>8.4873949579831933</v>
      </c>
      <c r="E15" s="55">
        <f>-('Firm demography (areas)'!G15)/('Firm demography (areas)'!F$18-'Firm demography (areas)'!G$18)</f>
        <v>-0.79313457983157032</v>
      </c>
      <c r="F15" s="41">
        <f>'Firm demography (areas)'!H15</f>
        <v>104</v>
      </c>
      <c r="G15" s="55">
        <f>-('Firm demography (areas)'!J15)/('Firm demography (areas)'!I$18-'Firm demography (areas)'!J$18)</f>
        <v>-0.37456567060458651</v>
      </c>
      <c r="H15" s="55">
        <f>-('Firm demography (areas)'!L15)/('Firm demography (areas)'!K$18-'Firm demography (areas)'!L$18)</f>
        <v>-7.7474046662206614E-2</v>
      </c>
      <c r="I15" s="41">
        <f>'Firm demography (areas)'!M15</f>
        <v>142</v>
      </c>
      <c r="J15" s="55">
        <f>-('Firm demography (areas)'!O15)/('Firm demography (areas)'!N$18-'Firm demography (areas)'!O$18)</f>
        <v>-0.34203821656050953</v>
      </c>
      <c r="K15" s="55">
        <f>-('Firm demography (areas)'!Q15)/('Firm demography (areas)'!P$18-'Firm demography (areas)'!Q$18)</f>
        <v>-0.3491168057428124</v>
      </c>
      <c r="L15" s="41">
        <f>'Firm demography (areas)'!R15</f>
        <v>131</v>
      </c>
      <c r="M15" s="55">
        <f>-('Firm demography (areas)'!T15)/('Firm demography (areas)'!S$18-'Firm demography (areas)'!T$18)</f>
        <v>-0.14111204717775905</v>
      </c>
      <c r="N15" s="55">
        <f>-('Firm demography (areas)'!V15)/('Firm demography (areas)'!U$18-'Firm demography (areas)'!V$18)</f>
        <v>-7.8453552308554275E-2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58"/>
      <c r="C17" s="41">
        <f>'Firm demography (areas)'!C17</f>
        <v>281</v>
      </c>
      <c r="D17" s="55">
        <f>-('Firm demography (areas)'!E17)/('Firm demography (areas)'!D$18-'Firm demography (areas)'!E$18)</f>
        <v>4.8025210084033612</v>
      </c>
      <c r="E17" s="55">
        <f>-('Firm demography (areas)'!G17)/('Firm demography (areas)'!F$18-'Firm demography (areas)'!G$18)</f>
        <v>-0.33868792786679741</v>
      </c>
      <c r="F17" s="41">
        <f>'Firm demography (areas)'!H17</f>
        <v>406</v>
      </c>
      <c r="G17" s="55">
        <f>-('Firm demography (areas)'!J17)/('Firm demography (areas)'!I$18-'Firm demography (areas)'!J$18)</f>
        <v>-1.1584433634468381</v>
      </c>
      <c r="H17" s="55">
        <f>-('Firm demography (areas)'!L17)/('Firm demography (areas)'!K$18-'Firm demography (areas)'!L$18)</f>
        <v>-0.15848846076472872</v>
      </c>
      <c r="I17" s="41">
        <f>'Firm demography (areas)'!M17</f>
        <v>447</v>
      </c>
      <c r="J17" s="55">
        <f>-('Firm demography (areas)'!O17)/('Firm demography (areas)'!N$18-'Firm demography (areas)'!O$18)</f>
        <v>-0.73375796178343944</v>
      </c>
      <c r="K17" s="61">
        <f>-('Firm demography (areas)'!Q17)/('Firm demography (areas)'!P$18-'Firm demography (areas)'!Q$18)</f>
        <v>-0.34966794811062929</v>
      </c>
      <c r="L17" s="41">
        <f>'Firm demography (areas)'!R17</f>
        <v>504</v>
      </c>
      <c r="M17" s="55">
        <f>-('Firm demography (areas)'!T17)/('Firm demography (areas)'!S$18-'Firm demography (areas)'!T$18)</f>
        <v>-0.4995787700084246</v>
      </c>
      <c r="N17" s="55">
        <f>-('Firm demography (areas)'!V17)/('Firm demography (areas)'!U$18-'Firm demography (areas)'!V$18)</f>
        <v>-0.24810927080332351</v>
      </c>
      <c r="O17" s="41">
        <f>'Firm demography (areas)'!W17</f>
        <v>335</v>
      </c>
      <c r="P17" s="55">
        <f>-('Firm demography (areas)'!Y17)/('Firm demography (areas)'!X$18-'Firm demography (areas)'!Y$18)</f>
        <v>-0.16555661274976213</v>
      </c>
      <c r="Q17" s="61">
        <f>-('Firm demography (areas)'!AA17)/('Firm demography (areas)'!Z$18-'Firm demography (areas)'!AA$18)</f>
        <v>-0.20298413530877146</v>
      </c>
      <c r="R17" s="41">
        <f>'Firm demography (areas)'!AB17</f>
        <v>303</v>
      </c>
      <c r="S17" s="55">
        <f>-('Firm demography (areas)'!AD17)/('Firm demography (areas)'!AC$18-'Firm demography (areas)'!AD$18)</f>
        <v>-0.23573785950023574</v>
      </c>
      <c r="T17" s="55">
        <f>-('Firm demography (areas)'!AF17)/('Firm demography (areas)'!AE$18-'Firm demography (areas)'!AF$18)</f>
        <v>-0.14090832292125127</v>
      </c>
      <c r="U17" s="41">
        <f>'Firm demography (areas)'!AG17</f>
        <v>293</v>
      </c>
      <c r="V17" s="55">
        <f>-('Firm demography (areas)'!AI17)/('Firm demography (areas)'!AH$18-'Firm demography (areas)'!AI$18)</f>
        <v>-0.64399421128798839</v>
      </c>
      <c r="W17" s="55">
        <f>-('Firm demography (areas)'!AK17)/('Firm demography (areas)'!AJ$18-'Firm demography (areas)'!AK$18)</f>
        <v>-0.23786935227530731</v>
      </c>
      <c r="X17" s="41">
        <f>'Firm demography (areas)'!AL17</f>
        <v>242</v>
      </c>
      <c r="Y17" s="55">
        <f>-('Firm demography (areas)'!AN17)/('Firm demography (areas)'!AM$18-'Firm demography (areas)'!AN$18)</f>
        <v>-8.9406779661016955E-2</v>
      </c>
      <c r="Z17" s="55">
        <f>-('Firm demography (areas)'!AP17)/('Firm demography (areas)'!AO$18-'Firm demography (areas)'!AP$18)</f>
        <v>-0.20151291974468546</v>
      </c>
      <c r="AA17" s="41">
        <f>'Firm demography (areas)'!AQ17</f>
        <v>204</v>
      </c>
      <c r="AB17" s="55">
        <f>-('Firm demography (areas)'!AS17)/('Firm demography (areas)'!AR$18-'Firm demography (areas)'!AS$18)</f>
        <v>-0.16968541468064824</v>
      </c>
      <c r="AC17" s="55">
        <f>-('Firm demography (areas)'!AU17)/('Firm demography (areas)'!AT$18-'Firm demography (areas)'!AU$18)</f>
        <v>-8.2753957131901978E-2</v>
      </c>
    </row>
    <row r="18" spans="1:29" ht="24" customHeight="1" x14ac:dyDescent="0.35">
      <c r="A18" s="50" t="s">
        <v>16</v>
      </c>
      <c r="B18" s="59"/>
      <c r="C18" s="56">
        <f>'Firm demography (areas)'!C18</f>
        <v>5744</v>
      </c>
      <c r="D18" s="57">
        <f>('Firm demography (areas)'!D18-'Firm demography (areas)'!E18)/('Firm demography (areas)'!D$18-'Firm demography (areas)'!E$18)</f>
        <v>1</v>
      </c>
      <c r="E18" s="57">
        <f>('Firm demography (areas)'!F18-'Firm demography (areas)'!G18)/('Firm demography (areas)'!F$18-'Firm demography (areas)'!G$18)</f>
        <v>1</v>
      </c>
      <c r="F18" s="56">
        <f>'Firm demography (areas)'!H18</f>
        <v>5816</v>
      </c>
      <c r="G18" s="57">
        <f>('Firm demography (areas)'!I18-'Firm demography (areas)'!J18)/('Firm demography (areas)'!I$18-'Firm demography (areas)'!J$18)</f>
        <v>1</v>
      </c>
      <c r="H18" s="57">
        <f>('Firm demography (areas)'!K18-'Firm demography (areas)'!L18)/('Firm demography (areas)'!K$18-'Firm demography (areas)'!L$18)</f>
        <v>1</v>
      </c>
      <c r="I18" s="56">
        <f>'Firm demography (areas)'!M18</f>
        <v>5812</v>
      </c>
      <c r="J18" s="57">
        <f>('Firm demography (areas)'!N18-'Firm demography (areas)'!O18)/('Firm demography (areas)'!N$18-'Firm demography (areas)'!O$18)</f>
        <v>1</v>
      </c>
      <c r="K18" s="62">
        <f>('Firm demography (areas)'!P18-'Firm demography (areas)'!Q18)/('Firm demography (areas)'!P$18-'Firm demography (areas)'!Q$18)</f>
        <v>1</v>
      </c>
      <c r="L18" s="56">
        <f>'Firm demography (areas)'!R18</f>
        <v>5774</v>
      </c>
      <c r="M18" s="57">
        <f>('Firm demography (areas)'!S18-'Firm demography (areas)'!T18)/('Firm demography (areas)'!S$18-'Firm demography (areas)'!T$18)</f>
        <v>1</v>
      </c>
      <c r="N18" s="57">
        <f>('Firm demography (areas)'!U18-'Firm demography (areas)'!V18)/('Firm demography (areas)'!U$18-'Firm demography (areas)'!V$18)</f>
        <v>1</v>
      </c>
      <c r="O18" s="56">
        <f>'Firm demography (areas)'!W18</f>
        <v>5816</v>
      </c>
      <c r="P18" s="57">
        <f>('Firm demography (areas)'!X18-'Firm demography (areas)'!Y18)/('Firm demography (areas)'!X$18-'Firm demography (areas)'!Y$18)</f>
        <v>1</v>
      </c>
      <c r="Q18" s="62">
        <f>('Firm demography (areas)'!Z18-'Firm demography (areas)'!AA18)/('Firm demography (areas)'!Z$18-'Firm demography (areas)'!AA$18)</f>
        <v>1</v>
      </c>
      <c r="R18" s="56">
        <f>'Firm demography (areas)'!AB18</f>
        <v>5441</v>
      </c>
      <c r="S18" s="57">
        <f>('Firm demography (areas)'!AC18-'Firm demography (areas)'!AD18)/('Firm demography (areas)'!AC$18-'Firm demography (areas)'!AD$18)</f>
        <v>1</v>
      </c>
      <c r="T18" s="57">
        <f>('Firm demography (areas)'!AE18-'Firm demography (areas)'!AF18)/('Firm demography (areas)'!AE$18-'Firm demography (areas)'!AF$18)</f>
        <v>1</v>
      </c>
      <c r="U18" s="56">
        <f>'Firm demography (areas)'!AG18</f>
        <v>5116</v>
      </c>
      <c r="V18" s="57">
        <f>('Firm demography (areas)'!AH18-'Firm demography (areas)'!AI18)/('Firm demography (areas)'!AH$18-'Firm demography (areas)'!AI$18)</f>
        <v>1</v>
      </c>
      <c r="W18" s="57">
        <f>('Firm demography (areas)'!AJ18-'Firm demography (areas)'!AK18)/('Firm demography (areas)'!AJ$18-'Firm demography (areas)'!AK$18)</f>
        <v>1</v>
      </c>
      <c r="X18" s="56">
        <f>'Firm demography (areas)'!AL18</f>
        <v>4848</v>
      </c>
      <c r="Y18" s="57">
        <f>('Firm demography (areas)'!AM18-'Firm demography (areas)'!AN18)/('Firm demography (areas)'!AM$18-'Firm demography (areas)'!AN$18)</f>
        <v>1</v>
      </c>
      <c r="Z18" s="57">
        <f>('Firm demography (areas)'!AO18-'Firm demography (areas)'!AP18)/('Firm demography (areas)'!AO$18-'Firm demography (areas)'!AP$18)</f>
        <v>1</v>
      </c>
      <c r="AA18" s="56">
        <f>'Firm demography (areas)'!AQ18</f>
        <v>4488</v>
      </c>
      <c r="AB18" s="57">
        <f>('Firm demography (areas)'!AR18-'Firm demography (areas)'!AS18)/('Firm demography (areas)'!AR$18-'Firm demography (areas)'!AS$18)</f>
        <v>1</v>
      </c>
      <c r="AC18" s="57">
        <f>('Firm demography (areas)'!AT18-'Firm demography (areas)'!AU18)/('Firm demography (areas)'!AT$18-'Firm demography (areas)'!AU$18)</f>
        <v>1</v>
      </c>
    </row>
    <row r="19" spans="1:29" x14ac:dyDescent="0.35">
      <c r="D19" s="85"/>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workbookViewId="0">
      <pane xSplit="2" ySplit="8" topLeftCell="C9" activePane="bottomRight" state="frozen"/>
      <selection pane="topRight" activeCell="C1" sqref="C1"/>
      <selection pane="bottomLeft" activeCell="A5" sqref="A5"/>
      <selection pane="bottomRight" activeCell="A9" sqref="A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0" t="s">
        <v>54</v>
      </c>
      <c r="B6" s="1"/>
      <c r="C6" s="1"/>
      <c r="D6" s="1"/>
      <c r="E6" s="1"/>
      <c r="F6" s="1"/>
      <c r="G6" s="1"/>
      <c r="H6" s="1"/>
      <c r="I6" s="1"/>
      <c r="J6" s="1"/>
      <c r="K6" s="1"/>
    </row>
    <row r="7" spans="1:29" x14ac:dyDescent="0.35">
      <c r="A7" s="81" t="s">
        <v>80</v>
      </c>
      <c r="B7" s="1"/>
      <c r="C7" s="19" t="s">
        <v>73</v>
      </c>
      <c r="D7" s="91" t="s">
        <v>38</v>
      </c>
      <c r="E7" s="92"/>
      <c r="F7" s="19" t="s">
        <v>57</v>
      </c>
      <c r="G7" s="91" t="s">
        <v>38</v>
      </c>
      <c r="H7" s="92"/>
      <c r="I7" s="19" t="s">
        <v>58</v>
      </c>
      <c r="J7" s="91" t="s">
        <v>38</v>
      </c>
      <c r="K7" s="92"/>
      <c r="L7" s="19" t="s">
        <v>5</v>
      </c>
      <c r="M7" s="91" t="s">
        <v>38</v>
      </c>
      <c r="N7" s="92"/>
      <c r="O7" s="25" t="s">
        <v>0</v>
      </c>
      <c r="P7" s="91" t="s">
        <v>38</v>
      </c>
      <c r="Q7" s="92"/>
      <c r="R7" s="25" t="s">
        <v>1</v>
      </c>
      <c r="S7" s="91" t="s">
        <v>38</v>
      </c>
      <c r="T7" s="92"/>
      <c r="U7" s="25" t="s">
        <v>2</v>
      </c>
      <c r="V7" s="91" t="s">
        <v>38</v>
      </c>
      <c r="W7" s="92"/>
      <c r="X7" s="25" t="s">
        <v>3</v>
      </c>
      <c r="Y7" s="91" t="s">
        <v>38</v>
      </c>
      <c r="Z7" s="92"/>
      <c r="AA7" s="25" t="s">
        <v>65</v>
      </c>
      <c r="AB7" s="91" t="s">
        <v>38</v>
      </c>
      <c r="AC7" s="92"/>
    </row>
    <row r="8" spans="1:29" ht="31.5" x14ac:dyDescent="0.35">
      <c r="A8" s="90" t="s">
        <v>90</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58"/>
      <c r="C10" s="41">
        <f>'Firm demography (areas)'!C10</f>
        <v>5320</v>
      </c>
      <c r="D10" s="55">
        <f>('Firm demography (areas)'!D10-'Firm demography (areas)'!E10)/'Firm demography (areas)'!E$18</f>
        <v>2.6794714366878653E-2</v>
      </c>
      <c r="E10" s="55">
        <f>('Firm demography (areas)'!F10-'Firm demography (areas)'!G10)/'Firm demography (areas)'!G$18</f>
        <v>5.3669726081007348E-2</v>
      </c>
      <c r="F10" s="41">
        <f>'Firm demography (areas)'!H10</f>
        <v>5302</v>
      </c>
      <c r="G10" s="55">
        <f>('Firm demography (areas)'!I10-'Firm demography (areas)'!J10)/'Firm demography (areas)'!J$18</f>
        <v>3.6988931556358705E-2</v>
      </c>
      <c r="H10" s="55">
        <f>('Firm demography (areas)'!K10-'Firm demography (areas)'!L10)/'Firm demography (areas)'!L$18</f>
        <v>8.9823465703310984E-2</v>
      </c>
      <c r="I10" s="41">
        <f>'Firm demography (areas)'!M10</f>
        <v>5185</v>
      </c>
      <c r="J10" s="55">
        <f>('Firm demography (areas)'!N10-'Firm demography (areas)'!O10)/'Firm demography (areas)'!O$18</f>
        <v>4.0443030608682158E-2</v>
      </c>
      <c r="K10" s="55">
        <f>('Firm demography (areas)'!P10-'Firm demography (areas)'!Q10)/'Firm demography (areas)'!Q$18</f>
        <v>6.5166988998131489E-2</v>
      </c>
      <c r="L10" s="41">
        <f>'Firm demography (areas)'!R10</f>
        <v>5181</v>
      </c>
      <c r="M10" s="55">
        <f>('Firm demography (areas)'!S10-'Firm demography (areas)'!T10)/'Firm demography (areas)'!T$18</f>
        <v>4.7478649857665721E-2</v>
      </c>
      <c r="N10" s="55">
        <f>('Firm demography (areas)'!U10-'Firm demography (areas)'!V10)/'Firm demography (areas)'!V$18</f>
        <v>6.8132428179591295E-2</v>
      </c>
      <c r="O10" s="41">
        <f>'Firm demography (areas)'!W10</f>
        <v>5106</v>
      </c>
      <c r="P10" s="55">
        <f>('Firm demography (areas)'!X10-'Firm demography (areas)'!Y10)/'Firm demography (areas)'!Y$18</f>
        <v>5.1752232385339041E-2</v>
      </c>
      <c r="Q10" s="55">
        <f>('Firm demography (areas)'!Z10-'Firm demography (areas)'!AA10)/'Firm demography (areas)'!AA$18</f>
        <v>3.3011651780962596E-2</v>
      </c>
      <c r="R10" s="41">
        <f>'Firm demography (areas)'!AB10</f>
        <v>4813</v>
      </c>
      <c r="S10" s="55">
        <f>('Firm demography (areas)'!AC10-'Firm demography (areas)'!AD10)/'Firm demography (areas)'!AD$18</f>
        <v>3.8627977952899378E-2</v>
      </c>
      <c r="T10" s="55">
        <f>('Firm demography (areas)'!AE10-'Firm demography (areas)'!AF10)/'Firm demography (areas)'!AF$18</f>
        <v>5.496553703646638E-2</v>
      </c>
      <c r="U10" s="41">
        <f>'Firm demography (areas)'!AG10</f>
        <v>4555</v>
      </c>
      <c r="V10" s="55">
        <f>('Firm demography (areas)'!AH10-'Firm demography (areas)'!AI10)/'Firm demography (areas)'!AI$18</f>
        <v>-5.9932893671178992E-3</v>
      </c>
      <c r="W10" s="55">
        <f>('Firm demography (areas)'!AJ10-'Firm demography (areas)'!AK10)/'Firm demography (areas)'!AK$18</f>
        <v>2.1383883976186496E-2</v>
      </c>
      <c r="X10" s="41">
        <f>'Firm demography (areas)'!AL10</f>
        <v>4246</v>
      </c>
      <c r="Y10" s="55">
        <f>('Firm demography (areas)'!AM10-'Firm demography (areas)'!AN10)/'Firm demography (areas)'!AN$18</f>
        <v>2.7068450448110144E-2</v>
      </c>
      <c r="Z10" s="55">
        <f>('Firm demography (areas)'!AO10-'Firm demography (areas)'!AP10)/'Firm demography (areas)'!AP$18</f>
        <v>5.3738827284061839E-2</v>
      </c>
      <c r="AA10" s="41">
        <f>'Firm demography (areas)'!AQ10</f>
        <v>3978</v>
      </c>
      <c r="AB10" s="55">
        <f>('Firm demography (areas)'!AR10-'Firm demography (areas)'!AS10)/'Firm demography (areas)'!AS$18</f>
        <v>4.3712393878616369E-2</v>
      </c>
      <c r="AC10" s="55">
        <f>('Firm demography (areas)'!AT10-'Firm demography (areas)'!AU10)/'Firm demography (areas)'!AU$18</f>
        <v>7.9022883646846176E-2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58"/>
      <c r="C12" s="41">
        <f>'Firm demography (areas)'!C12</f>
        <v>342</v>
      </c>
      <c r="D12" s="55">
        <f>('Firm demography (areas)'!D12)/'Firm demography (areas)'!E$18</f>
        <v>1.6586331396734051E-2</v>
      </c>
      <c r="E12" s="55">
        <f>('Firm demography (areas)'!F12)/'Firm demography (areas)'!G$18</f>
        <v>1.2601824104016345E-2</v>
      </c>
      <c r="F12" s="41">
        <f>'Firm demography (areas)'!H12</f>
        <v>461</v>
      </c>
      <c r="G12" s="55">
        <f>('Firm demography (areas)'!I12)/'Firm demography (areas)'!J$18</f>
        <v>2.7708756870717565E-2</v>
      </c>
      <c r="H12" s="55">
        <f>('Firm demography (areas)'!K12)/'Firm demography (areas)'!L$18</f>
        <v>2.0051313619406458E-2</v>
      </c>
      <c r="I12" s="41">
        <f>'Firm demography (areas)'!M12</f>
        <v>577</v>
      </c>
      <c r="J12" s="55">
        <f>('Firm demography (areas)'!N12)/'Firm demography (areas)'!O$18</f>
        <v>1.9532916941459439E-2</v>
      </c>
      <c r="K12" s="55">
        <f>('Firm demography (areas)'!P12)/'Firm demography (areas)'!Q$18</f>
        <v>1.4674765087139002E-2</v>
      </c>
      <c r="L12" s="41">
        <f>'Firm demography (areas)'!R12</f>
        <v>510</v>
      </c>
      <c r="M12" s="55">
        <f>('Firm demography (areas)'!S12)/'Firm demography (areas)'!T$18</f>
        <v>2.7124847498983327E-2</v>
      </c>
      <c r="N12" s="55">
        <f>('Firm demography (areas)'!U12)/'Firm demography (areas)'!V$18</f>
        <v>1.8985483965889345E-2</v>
      </c>
      <c r="O12" s="41">
        <f>'Firm demography (areas)'!W12</f>
        <v>710</v>
      </c>
      <c r="P12" s="55">
        <f>('Firm demography (areas)'!X12)/'Firm demography (areas)'!Y$18</f>
        <v>2.8092206748213007E-2</v>
      </c>
      <c r="Q12" s="55">
        <f>('Firm demography (areas)'!Z12)/'Firm demography (areas)'!AA$18</f>
        <v>2.4980273608401358E-2</v>
      </c>
      <c r="R12" s="41">
        <f>'Firm demography (areas)'!AB12</f>
        <v>628</v>
      </c>
      <c r="S12" s="55">
        <f>('Firm demography (areas)'!AC12)/'Firm demography (areas)'!AD$18</f>
        <v>2.1067735616999955E-2</v>
      </c>
      <c r="T12" s="55">
        <f>('Firm demography (areas)'!AE12)/'Firm demography (areas)'!AF$18</f>
        <v>1.8637088395304677E-2</v>
      </c>
      <c r="U12" s="41">
        <f>'Firm demography (areas)'!AG12</f>
        <v>561</v>
      </c>
      <c r="V12" s="55">
        <f>('Firm demography (areas)'!AH12)/'Firm demography (areas)'!AI$18</f>
        <v>3.2280458174245054E-2</v>
      </c>
      <c r="W12" s="55">
        <f>('Firm demography (areas)'!AJ12)/'Firm demography (areas)'!AK$18</f>
        <v>2.1111915757217839E-2</v>
      </c>
      <c r="X12" s="41">
        <f>'Firm demography (areas)'!AL12</f>
        <v>602</v>
      </c>
      <c r="Y12" s="55">
        <f>('Firm demography (areas)'!AM12)/'Firm demography (areas)'!AN$18</f>
        <v>0.1065073386154046</v>
      </c>
      <c r="Z12" s="55">
        <f>('Firm demography (areas)'!AO12)/'Firm demography (areas)'!AP$18</f>
        <v>4.3056635499119415E-2</v>
      </c>
      <c r="AA12" s="41">
        <f>'Firm demography (areas)'!AQ12</f>
        <v>510</v>
      </c>
      <c r="AB12" s="55">
        <f>('Firm demography (areas)'!AR12)/'Firm demography (areas)'!AS$18</f>
        <v>2.3710745391103662E-2</v>
      </c>
      <c r="AC12" s="55">
        <f>('Firm demography (areas)'!AT12)/'Firm demography (areas)'!AU$18</f>
        <v>1.8927869549879447E-2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82</v>
      </c>
      <c r="D14" s="55">
        <f>('Firm demography (areas)'!D14)/'Firm demography (areas)'!E$18</f>
        <v>1.0226710408152045E-2</v>
      </c>
      <c r="E14" s="55">
        <f>('Firm demography (areas)'!F14)/'Firm demography (areas)'!G$18</f>
        <v>6.7637298593973584E-3</v>
      </c>
      <c r="F14" s="41">
        <f>'Firm demography (areas)'!H14</f>
        <v>53</v>
      </c>
      <c r="G14" s="55">
        <f>('Firm demography (areas)'!I14)/'Firm demography (areas)'!J$18</f>
        <v>3.9153678186883518E-3</v>
      </c>
      <c r="H14" s="55">
        <f>('Firm demography (areas)'!K14)/'Firm demography (areas)'!L$18</f>
        <v>3.7908143393739903E-3</v>
      </c>
      <c r="I14" s="41">
        <f>'Firm demography (areas)'!M14</f>
        <v>50</v>
      </c>
      <c r="J14" s="55">
        <f>('Firm demography (areas)'!N14)/'Firm demography (areas)'!O$18</f>
        <v>3.2393218760910889E-3</v>
      </c>
      <c r="K14" s="55">
        <f>('Firm demography (areas)'!P14)/'Firm demography (areas)'!Q$18</f>
        <v>4.3677597487158017E-3</v>
      </c>
      <c r="L14" s="41">
        <f>'Firm demography (areas)'!R14</f>
        <v>83</v>
      </c>
      <c r="M14" s="55">
        <f>('Firm demography (areas)'!S14)/'Firm demography (areas)'!T$18</f>
        <v>4.5953639690931277E-3</v>
      </c>
      <c r="N14" s="55">
        <f>('Firm demography (areas)'!U14)/'Firm demography (areas)'!V$18</f>
        <v>3.3964972807761437E-3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215</v>
      </c>
      <c r="D15" s="55">
        <f>-('Firm demography (areas)'!E15)/'Firm demography (areas)'!E$18</f>
        <v>-3.7021424775030697E-2</v>
      </c>
      <c r="E15" s="55">
        <f>-('Firm demography (areas)'!G15)/'Firm demography (areas)'!G$18</f>
        <v>-2.7172433887778919E-2</v>
      </c>
      <c r="F15" s="41">
        <f>'Firm demography (areas)'!H15</f>
        <v>104</v>
      </c>
      <c r="G15" s="55">
        <f>-('Firm demography (areas)'!J15)/'Firm demography (areas)'!J$18</f>
        <v>-1.0146073337851065E-2</v>
      </c>
      <c r="H15" s="55">
        <f>-('Firm demography (areas)'!L15)/'Firm demography (areas)'!L$18</f>
        <v>-7.1249196107066115E-3</v>
      </c>
      <c r="I15" s="41">
        <f>'Firm demography (areas)'!M15</f>
        <v>142</v>
      </c>
      <c r="J15" s="55">
        <f>-('Firm demography (areas)'!O15)/'Firm demography (areas)'!O$18</f>
        <v>-1.0416262559646196E-2</v>
      </c>
      <c r="K15" s="55">
        <f>-('Firm demography (areas)'!Q15)/'Firm demography (areas)'!Q$18</f>
        <v>-1.7305874929822208E-2</v>
      </c>
      <c r="L15" s="41">
        <f>'Firm demography (areas)'!R15</f>
        <v>131</v>
      </c>
      <c r="M15" s="55">
        <f>-('Firm demography (areas)'!T15)/'Firm demography (areas)'!T$18</f>
        <v>-6.8117120780805205E-3</v>
      </c>
      <c r="N15" s="55">
        <f>-('Firm demography (areas)'!V15)/'Firm demography (areas)'!V$18</f>
        <v>-5.3530649516791463E-3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281</v>
      </c>
      <c r="D17" s="55">
        <f>-('Firm demography (areas)'!E17)/'Firm demography (areas)'!E$18</f>
        <v>-2.0948261642504993E-2</v>
      </c>
      <c r="E17" s="55">
        <f>-('Firm demography (areas)'!G17)/'Firm demography (areas)'!G$18</f>
        <v>-1.1603296038994702E-2</v>
      </c>
      <c r="F17" s="41">
        <f>'Firm demography (areas)'!H17</f>
        <v>406</v>
      </c>
      <c r="G17" s="55">
        <f>-('Firm demography (areas)'!J17)/'Firm demography (areas)'!J$18</f>
        <v>-3.1379414200737893E-2</v>
      </c>
      <c r="H17" s="55">
        <f>-('Firm demography (areas)'!L17)/'Firm demography (areas)'!L$18</f>
        <v>-1.4575429977174228E-2</v>
      </c>
      <c r="I17" s="41">
        <f>'Firm demography (areas)'!M17</f>
        <v>447</v>
      </c>
      <c r="J17" s="55">
        <f>-('Firm demography (areas)'!O17)/'Firm demography (areas)'!O$18</f>
        <v>-2.2345501803933739E-2</v>
      </c>
      <c r="K17" s="55">
        <f>-('Firm demography (areas)'!Q17)/'Firm demography (areas)'!Q$18</f>
        <v>-1.7333195301483122E-2</v>
      </c>
      <c r="L17" s="41">
        <f>'Firm demography (areas)'!R17</f>
        <v>504</v>
      </c>
      <c r="M17" s="55">
        <f>-('Firm demography (areas)'!T17)/'Firm demography (areas)'!T$18</f>
        <v>-2.411549410329402E-2</v>
      </c>
      <c r="N17" s="55">
        <f>-('Firm demography (areas)'!V17)/'Firm demography (areas)'!V$18</f>
        <v>-1.6929061879829312E-2</v>
      </c>
      <c r="O17" s="41">
        <f>'Firm demography (areas)'!W17</f>
        <v>335</v>
      </c>
      <c r="P17" s="55">
        <f>-('Firm demography (areas)'!Y17)/'Firm demography (areas)'!Y$18</f>
        <v>-1.134116931366372E-2</v>
      </c>
      <c r="Q17" s="55">
        <f>-('Firm demography (areas)'!AA17)/'Firm demography (areas)'!AA$18</f>
        <v>-9.7852003900528936E-3</v>
      </c>
      <c r="R17" s="41">
        <f>'Firm demography (areas)'!AB17</f>
        <v>303</v>
      </c>
      <c r="S17" s="55">
        <f>-('Firm demography (areas)'!AD17)/'Firm demography (areas)'!AD$18</f>
        <v>-1.1387965198378354E-2</v>
      </c>
      <c r="T17" s="55">
        <f>-('Firm demography (areas)'!AF17)/'Firm demography (areas)'!AF$18</f>
        <v>-9.0903206715477261E-3</v>
      </c>
      <c r="U17" s="41">
        <f>'Firm demography (areas)'!AG17</f>
        <v>293</v>
      </c>
      <c r="V17" s="55">
        <f>-('Firm demography (areas)'!AI17)/'Firm demography (areas)'!AI$18</f>
        <v>-1.0297350457017239E-2</v>
      </c>
      <c r="W17" s="55">
        <f>-('Firm demography (areas)'!AK17)/'Firm demography (areas)'!AK$18</f>
        <v>-8.1660058377129169E-3</v>
      </c>
      <c r="X17" s="41">
        <f>'Firm demography (areas)'!AL17</f>
        <v>242</v>
      </c>
      <c r="Y17" s="55">
        <f>-('Firm demography (areas)'!AN17)/'Firm demography (areas)'!AN$18</f>
        <v>-1.0962462657487985E-2</v>
      </c>
      <c r="Z17" s="55">
        <f>-('Firm demography (areas)'!AP17)/'Firm demography (areas)'!AP$18</f>
        <v>-1.6234146136041305E-2</v>
      </c>
      <c r="AA17" s="41">
        <f>'Firm demography (areas)'!AQ17</f>
        <v>204</v>
      </c>
      <c r="AB17" s="55">
        <f>-('Firm demography (areas)'!AS17)/'Firm demography (areas)'!AS$18</f>
        <v>-9.781025908728742E-3</v>
      </c>
      <c r="AC17" s="55">
        <f>-('Firm demography (areas)'!AU17)/'Firm demography (areas)'!AU$18</f>
        <v>-7.486292132841299E-3</v>
      </c>
    </row>
    <row r="18" spans="1:31" ht="21.75" customHeight="1" x14ac:dyDescent="0.35">
      <c r="A18" s="50" t="s">
        <v>55</v>
      </c>
      <c r="B18" s="51"/>
      <c r="C18" s="56">
        <f>'Firm demography (areas)'!C18</f>
        <v>5744</v>
      </c>
      <c r="D18" s="57">
        <f>('Firm demography (areas)'!D18-'Firm demography (areas)'!E18)/'Firm demography (areas)'!E$18</f>
        <v>-4.3619302457709435E-3</v>
      </c>
      <c r="E18" s="57">
        <f>('Firm demography (areas)'!F18-'Firm demography (areas)'!G18)/'Firm demography (areas)'!G$18</f>
        <v>3.4259550117647426E-2</v>
      </c>
      <c r="F18" s="56">
        <f>'Firm demography (areas)'!H18</f>
        <v>5816</v>
      </c>
      <c r="G18" s="57">
        <f>('Firm demography (areas)'!I18-'Firm demography (areas)'!J18)/'Firm demography (areas)'!J$18</f>
        <v>2.7087568707175665E-2</v>
      </c>
      <c r="H18" s="57">
        <f>('Firm demography (areas)'!K18-'Firm demography (areas)'!L18)/'Firm demography (areas)'!L$18</f>
        <v>9.1965244074210598E-2</v>
      </c>
      <c r="I18" s="56">
        <f>'Firm demography (areas)'!M18</f>
        <v>5812</v>
      </c>
      <c r="J18" s="57">
        <f>('Firm demography (areas)'!N18-'Firm demography (areas)'!O18)/'Firm demography (areas)'!O$18</f>
        <v>3.0453505062652753E-2</v>
      </c>
      <c r="K18" s="57">
        <f>('Firm demography (areas)'!P18-'Firm demography (areas)'!Q18)/'Firm demography (areas)'!Q$18</f>
        <v>4.9570443602680966E-2</v>
      </c>
      <c r="L18" s="56">
        <f>'Firm demography (areas)'!R18</f>
        <v>5774</v>
      </c>
      <c r="M18" s="57">
        <f>('Firm demography (areas)'!S18-'Firm demography (areas)'!T18)/'Firm demography (areas)'!T$18</f>
        <v>4.8271655144367633E-2</v>
      </c>
      <c r="N18" s="57">
        <f>('Firm demography (areas)'!U18-'Firm demography (areas)'!V18)/'Firm demography (areas)'!V$18</f>
        <v>6.8232282594748339E-2</v>
      </c>
      <c r="O18" s="56">
        <f>'Firm demography (areas)'!W18</f>
        <v>5816</v>
      </c>
      <c r="P18" s="57">
        <f>('Firm demography (areas)'!X18-'Firm demography (areas)'!Y18)/'Firm demography (areas)'!Y$18</f>
        <v>6.8503269819888329E-2</v>
      </c>
      <c r="Q18" s="57">
        <f>('Firm demography (areas)'!Z18-'Firm demography (areas)'!AA18)/'Firm demography (areas)'!AA$18</f>
        <v>4.8206724999311064E-2</v>
      </c>
      <c r="R18" s="56">
        <f>'Firm demography (areas)'!AB18</f>
        <v>5441</v>
      </c>
      <c r="S18" s="57">
        <f>('Firm demography (areas)'!AC18-'Firm demography (areas)'!AD18)/'Firm demography (areas)'!AD$18</f>
        <v>4.8307748371520978E-2</v>
      </c>
      <c r="T18" s="57">
        <f>('Firm demography (areas)'!AE18-'Firm demography (areas)'!AF18)/'Firm demography (areas)'!AF$18</f>
        <v>6.4512304760223335E-2</v>
      </c>
      <c r="U18" s="56">
        <f>'Firm demography (areas)'!AG18</f>
        <v>5116</v>
      </c>
      <c r="V18" s="57">
        <f>('Firm demography (areas)'!AH18-'Firm demography (areas)'!AI18)/'Firm demography (areas)'!AI$18</f>
        <v>1.5989818350109916E-2</v>
      </c>
      <c r="W18" s="57">
        <f>('Firm demography (areas)'!AJ18-'Firm demography (areas)'!AK18)/'Firm demography (areas)'!AK$18</f>
        <v>3.4329793895691421E-2</v>
      </c>
      <c r="X18" s="56">
        <f>'Firm demography (areas)'!AL18</f>
        <v>4848</v>
      </c>
      <c r="Y18" s="57">
        <f>('Firm demography (areas)'!AM18-'Firm demography (areas)'!AN18)/'Firm demography (areas)'!AN$18</f>
        <v>0.12261332640602676</v>
      </c>
      <c r="Z18" s="57">
        <f>('Firm demography (areas)'!AO18-'Firm demography (areas)'!AP18)/'Firm demography (areas)'!AP$18</f>
        <v>8.0561316647139947E-2</v>
      </c>
      <c r="AA18" s="56">
        <f>'Firm demography (areas)'!AQ18</f>
        <v>4488</v>
      </c>
      <c r="AB18" s="57">
        <f>('Firm demography (areas)'!AR18-'Firm demography (areas)'!AS18)/'Firm demography (areas)'!AS$18</f>
        <v>5.7642113360991287E-2</v>
      </c>
      <c r="AC18" s="57">
        <f>('Firm demography (areas)'!AT18-'Firm demography (areas)'!AU18)/'Firm demography (areas)'!AU$18</f>
        <v>9.0464461063884324E-2</v>
      </c>
    </row>
    <row r="19" spans="1:31" ht="19" customHeight="1" x14ac:dyDescent="0.35">
      <c r="A19" s="63" t="s">
        <v>35</v>
      </c>
      <c r="B19" s="64"/>
      <c r="C19" s="65"/>
      <c r="D19" s="66"/>
      <c r="E19" s="66"/>
      <c r="F19" s="65"/>
      <c r="G19" s="66"/>
      <c r="H19" s="66"/>
      <c r="I19" s="65"/>
      <c r="J19" s="66"/>
      <c r="K19" s="66"/>
      <c r="L19" s="65"/>
      <c r="M19" s="66"/>
      <c r="N19" s="66"/>
      <c r="O19" s="65"/>
      <c r="P19" s="66"/>
      <c r="Q19" s="66"/>
      <c r="R19" s="65"/>
      <c r="S19" s="66"/>
      <c r="T19" s="66"/>
      <c r="U19" s="65"/>
      <c r="V19" s="66"/>
      <c r="W19" s="66"/>
      <c r="X19" s="65"/>
      <c r="Y19" s="66"/>
      <c r="Z19" s="66"/>
      <c r="AA19" s="65"/>
      <c r="AB19" s="66"/>
      <c r="AC19" s="66"/>
    </row>
    <row r="20" spans="1:31" ht="24.75" customHeight="1" x14ac:dyDescent="0.35">
      <c r="A20" s="67" t="s">
        <v>19</v>
      </c>
      <c r="B20" s="68"/>
      <c r="C20" s="69"/>
      <c r="D20" s="57">
        <f>('Firm demography (areas)'!D10/'Firm demography (areas)'!E10)-1</f>
        <v>2.8443579766536997E-2</v>
      </c>
      <c r="E20" s="57">
        <f>('Firm demography (areas)'!F10/'Firm demography (areas)'!G10)-1</f>
        <v>5.5834759641388176E-2</v>
      </c>
      <c r="F20" s="69"/>
      <c r="G20" s="57">
        <f>('Firm demography (areas)'!I10/'Firm demography (areas)'!J10)-1</f>
        <v>3.8591460780077691E-2</v>
      </c>
      <c r="H20" s="57">
        <f>('Firm demography (areas)'!K10/'Firm demography (areas)'!L10)-1</f>
        <v>9.1815902893834123E-2</v>
      </c>
      <c r="I20" s="69"/>
      <c r="J20" s="57">
        <f>('Firm demography (areas)'!N10/'Firm demography (areas)'!O10)-1</f>
        <v>4.1812894816003254E-2</v>
      </c>
      <c r="K20" s="57">
        <f>('Firm demography (areas)'!P10/'Firm demography (areas)'!Q10)-1</f>
        <v>6.7505310178386679E-2</v>
      </c>
      <c r="L20" s="69"/>
      <c r="M20" s="57">
        <f>('Firm demography (areas)'!S10/'Firm demography (areas)'!T10)-1</f>
        <v>4.899389412283095E-2</v>
      </c>
      <c r="N20" s="57">
        <f>('Firm demography (areas)'!U10/'Firm demography (areas)'!V10)-1</f>
        <v>6.9685161792935713E-2</v>
      </c>
      <c r="O20" s="69"/>
      <c r="P20" s="57">
        <f>('Firm demography (areas)'!X10/'Firm demography (areas)'!Y10)-1</f>
        <v>5.2345896055378427E-2</v>
      </c>
      <c r="Q20" s="57">
        <f>('Firm demography (areas)'!Z10/'Firm demography (areas)'!AA10)-1</f>
        <v>3.3337869514741714E-2</v>
      </c>
      <c r="R20" s="69"/>
      <c r="S20" s="57">
        <f>('Firm demography (areas)'!AC10/'Firm demography (areas)'!AD10)-1</f>
        <v>3.9072939224991998E-2</v>
      </c>
      <c r="T20" s="57">
        <f>('Firm demography (areas)'!AE10/'Firm demography (areas)'!AF10)-1</f>
        <v>5.5469775079517891E-2</v>
      </c>
      <c r="U20" s="69"/>
      <c r="V20" s="57">
        <f>('Firm demography (areas)'!AH10/'Firm demography (areas)'!AI10)-1</f>
        <v>-6.0556464811784005E-3</v>
      </c>
      <c r="W20" s="57">
        <f>('Firm demography (areas)'!AJ10/'Firm demography (areas)'!AK10)-1</f>
        <v>2.155994259326377E-2</v>
      </c>
      <c r="X20" s="69"/>
      <c r="Y20" s="57">
        <f>('Firm demography (areas)'!AM10/'Firm demography (areas)'!AN10)-1</f>
        <v>2.736847634806816E-2</v>
      </c>
      <c r="Z20" s="57">
        <f>('Firm demography (areas)'!AO10/'Firm demography (areas)'!AP10)-1</f>
        <v>5.4625627707030722E-2</v>
      </c>
      <c r="AA20" s="69"/>
      <c r="AB20" s="57">
        <f>('Firm demography (areas)'!AR10/'Firm demography (areas)'!AS10)-1</f>
        <v>4.4144169140700962E-2</v>
      </c>
      <c r="AC20" s="57">
        <f>('Firm demography (areas)'!AT10/'Firm demography (areas)'!AU10)-1</f>
        <v>7.961893424793165E-2</v>
      </c>
    </row>
    <row r="21" spans="1:31" s="11" customFormat="1" x14ac:dyDescent="0.35">
      <c r="A21" s="12"/>
      <c r="B21" s="12"/>
      <c r="C21" s="12"/>
      <c r="D21" s="12"/>
      <c r="E21" s="12"/>
      <c r="F21" s="12"/>
      <c r="G21" s="12"/>
      <c r="H21" s="12"/>
      <c r="I21" s="12"/>
      <c r="J21" s="12"/>
      <c r="K21" s="12"/>
    </row>
    <row r="22" spans="1:31" s="77" customFormat="1" x14ac:dyDescent="0.25">
      <c r="C22" s="86" t="s">
        <v>81</v>
      </c>
      <c r="D22" s="87" t="s">
        <v>82</v>
      </c>
      <c r="E22" s="87" t="s">
        <v>83</v>
      </c>
      <c r="F22" s="78"/>
      <c r="G22" s="78"/>
      <c r="L22" s="79"/>
      <c r="M22" s="79"/>
      <c r="N22" s="79"/>
      <c r="O22" s="79"/>
      <c r="P22" s="79"/>
      <c r="Q22" s="79"/>
      <c r="R22" s="79"/>
      <c r="S22" s="79"/>
      <c r="T22" s="79"/>
      <c r="U22" s="79"/>
      <c r="V22" s="79"/>
      <c r="W22" s="79"/>
      <c r="X22" s="79"/>
      <c r="Y22" s="79"/>
      <c r="Z22" s="79"/>
      <c r="AA22" s="79"/>
      <c r="AB22" s="79"/>
      <c r="AC22" s="79"/>
      <c r="AD22" s="79"/>
      <c r="AE22" s="79"/>
    </row>
    <row r="23" spans="1:31" x14ac:dyDescent="0.35">
      <c r="A23" s="73" t="s">
        <v>59</v>
      </c>
      <c r="D23" s="74">
        <f>(((('Firm demography (areas)'!D10-'Firm demography (areas)'!E10+'Firm demography (areas)'!I10-'Firm demography (areas)'!J10+'Firm demography (areas)'!N10-'Firm demography (areas)'!O10)/'Firm demography (areas)'!O$18)+1)^(1/3))-1</f>
        <v>3.4439323560233603E-2</v>
      </c>
      <c r="E23" s="74">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4.0859049100425704E-2</v>
      </c>
      <c r="G23" s="74"/>
      <c r="H23" s="74"/>
    </row>
    <row r="24" spans="1:31" x14ac:dyDescent="0.35">
      <c r="A24" s="73" t="s">
        <v>64</v>
      </c>
      <c r="D24" s="74">
        <f>(((('Firm demography (areas)'!D12+'Firm demography (areas)'!I12+'Firm demography (areas)'!N12)/'Firm demography (areas)'!O$18)+1)^(1/3))-1</f>
        <v>2.1417966223160834E-2</v>
      </c>
      <c r="E24" s="74">
        <f>(((('Firm demography (areas)'!D12+'Firm demography (areas)'!I12+'Firm demography (areas)'!N12+'Firm demography (areas)'!S12+'Firm demography (areas)'!X12+'Firm demography (areas)'!AC12)/'Firm demography (areas)'!AD$18)+1)^(1/6))-1</f>
        <v>2.4746535878610976E-2</v>
      </c>
      <c r="G24" s="74"/>
      <c r="H24" s="74"/>
    </row>
    <row r="25" spans="1:31" x14ac:dyDescent="0.35">
      <c r="A25" s="73" t="s">
        <v>60</v>
      </c>
      <c r="D25" s="74">
        <f>-((((('Firm demography (areas)'!E17+'Firm demography (areas)'!J17+'Firm demography (areas)'!O17)/'Firm demography (areas)'!O$18)+1)^(1/3))-1)</f>
        <v>-2.4987572873323538E-2</v>
      </c>
      <c r="E25" s="74">
        <f>-((((('Firm demography (areas)'!E17+'Firm demography (areas)'!J17+'Firm demography (areas)'!O17+'Firm demography (areas)'!T17+'Firm demography (areas)'!Y17+'Firm demography (areas)'!AD17)/'Firm demography (areas)'!AD$18)+1)^(1/6))-1)</f>
        <v>-2.2157045040240853E-2</v>
      </c>
      <c r="G25" s="74"/>
      <c r="H25" s="74"/>
    </row>
    <row r="26" spans="1:31" x14ac:dyDescent="0.35">
      <c r="A26" s="73" t="s">
        <v>61</v>
      </c>
      <c r="D26" s="74">
        <f>(((('Firm demography (areas)'!D14+'Firm demography (areas)'!I14+'Firm demography (areas)'!N14)/'Firm demography (areas)'!O$18)+1)^(1/3))-1</f>
        <v>5.9964799563629878E-3</v>
      </c>
      <c r="E26" s="75" t="s">
        <v>68</v>
      </c>
      <c r="G26" s="74"/>
      <c r="H26" s="75"/>
    </row>
    <row r="27" spans="1:31" x14ac:dyDescent="0.35">
      <c r="A27" s="73" t="s">
        <v>62</v>
      </c>
      <c r="D27" s="74">
        <f>-((((('Firm demography (areas)'!E15+'Firm demography (areas)'!J15+'Firm demography (areas)'!O15)/'Firm demography (areas)'!O$18)+1)^(1/3))-1)</f>
        <v>-1.9629987570993546E-2</v>
      </c>
      <c r="E27" s="75" t="s">
        <v>68</v>
      </c>
      <c r="G27" s="74"/>
      <c r="H27" s="75"/>
    </row>
    <row r="28" spans="1:31" x14ac:dyDescent="0.35">
      <c r="A28" s="73" t="s">
        <v>63</v>
      </c>
      <c r="D28" s="74">
        <f>(((('Firm demography (areas)'!D18-'Firm demography (areas)'!E18+'Firm demography (areas)'!I18-'Firm demography (areas)'!J18+'Firm demography (areas)'!N18-'Firm demography (areas)'!O18)/'Firm demography (areas)'!O$18)+1)^(1/3))-1</f>
        <v>1.7604743149902902E-2</v>
      </c>
      <c r="E28" s="74">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3.6126171437274257E-2</v>
      </c>
      <c r="G28" s="74"/>
      <c r="H28" s="74"/>
    </row>
    <row r="29" spans="1:31" x14ac:dyDescent="0.35">
      <c r="F29" s="76"/>
    </row>
    <row r="30" spans="1:31" x14ac:dyDescent="0.35">
      <c r="F30" s="74"/>
    </row>
    <row r="32" spans="1:31" x14ac:dyDescent="0.35">
      <c r="F32" s="74"/>
    </row>
    <row r="33" spans="6:6" x14ac:dyDescent="0.35">
      <c r="F33" s="74"/>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2021-02-08T09:45:14Z</cp:lastPrinted>
  <dcterms:created xsi:type="dcterms:W3CDTF">2015-07-31T08:03:13Z</dcterms:created>
  <dcterms:modified xsi:type="dcterms:W3CDTF">2021-02-09T09:39:05Z</dcterms:modified>
</cp:coreProperties>
</file>